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Лист3" sheetId="1" state="hidden" r:id="rId1"/>
    <sheet name="კრებსითი" sheetId="2" r:id="rId2"/>
    <sheet name="ტექნიკური დოკუმენტაცია" sheetId="3" r:id="rId3"/>
    <sheet name="რ.ბ და ლით.კონსტრუქციები" sheetId="4" r:id="rId4"/>
    <sheet name="სამშენებლო-სარემონტო სამუშაოები" sheetId="5" r:id="rId5"/>
    <sheet name="ეზოს კეთილმოწყობა" sheetId="6" r:id="rId6"/>
    <sheet name="ელ.სამონტაჟო" sheetId="7" r:id="rId7"/>
    <sheet name="გარე განათება" sheetId="8" r:id="rId8"/>
    <sheet name="სახანძრო სიგნალიზ" sheetId="9" r:id="rId9"/>
    <sheet name="შიდა წყალ.კანალიზაცია" sheetId="10" r:id="rId10"/>
    <sheet name="სანიაღვრე ქსელი" sheetId="11" r:id="rId11"/>
    <sheet name="გათბობა.გაგრილება" sheetId="12" r:id="rId12"/>
    <sheet name="დენდროლოგია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<sst xmlns="http://schemas.openxmlformats.org/spreadsheetml/2006/main" count="2042" uniqueCount="603">
  <si>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</si>
  <si>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</si>
  <si>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</si>
  <si>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</si>
  <si>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</si>
  <si>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</si>
  <si>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</si>
  <si>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</si>
  <si>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</si>
  <si>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</si>
  <si>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</si>
  <si>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</si>
  <si>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</si>
  <si>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</si>
  <si>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</si>
  <si>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</si>
  <si>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</si>
  <si>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</si>
  <si>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</si>
  <si>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</si>
  <si>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</si>
  <si>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</si>
  <si>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</si>
  <si>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</si>
  <si>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</si>
  <si>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</si>
  <si>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</si>
  <si>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</si>
  <si>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</si>
  <si>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</si>
  <si>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</si>
  <si>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</si>
  <si>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</si>
  <si>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</si>
  <si>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</si>
  <si>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</si>
  <si>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</si>
  <si>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</si>
  <si>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</si>
  <si>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</si>
  <si>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</si>
  <si>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</si>
  <si>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</si>
  <si>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</si>
  <si>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</si>
  <si>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</si>
  <si>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</si>
  <si>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</si>
  <si>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</si>
  <si>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</si>
  <si>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</si>
  <si>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</si>
  <si>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</si>
  <si>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</si>
  <si>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</si>
  <si>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</si>
  <si>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</si>
  <si>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</si>
  <si>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</si>
  <si>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</si>
  <si>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</si>
  <si>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</si>
  <si>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</si>
  <si>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</si>
  <si>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</si>
  <si>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</si>
  <si>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</si>
  <si>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</si>
  <si>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</si>
  <si>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</si>
  <si>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</si>
  <si>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</si>
  <si>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</si>
  <si>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</si>
  <si>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</si>
  <si>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</si>
  <si>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</si>
  <si>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</si>
  <si>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</si>
  <si>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</si>
  <si>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</si>
  <si>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</si>
  <si>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</si>
  <si>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</si>
  <si>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</si>
  <si>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</si>
  <si>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</si>
  <si>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</si>
  <si>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</si>
  <si>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</si>
  <si>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</si>
  <si>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</si>
  <si>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</si>
  <si>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</si>
  <si>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</si>
  <si>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</si>
  <si>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</si>
  <si>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</si>
  <si>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</si>
  <si>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</si>
  <si>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</si>
  <si>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</si>
  <si>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</si>
  <si>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</si>
  <si>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</si>
  <si>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</si>
  <si>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</si>
  <si>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</si>
  <si>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</si>
  <si>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</si>
  <si>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</si>
  <si>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</si>
  <si>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</si>
  <si>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</si>
  <si>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</si>
  <si>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</si>
  <si>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</si>
  <si>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</si>
  <si>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</si>
  <si>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</si>
  <si>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</si>
  <si>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</si>
  <si>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</si>
  <si>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</si>
  <si>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</si>
  <si>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</si>
  <si>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</si>
  <si>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</si>
  <si>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3</t>
  </si>
  <si>
    <t>5</t>
  </si>
  <si>
    <t>6</t>
  </si>
  <si>
    <t>7</t>
  </si>
  <si>
    <t>8</t>
  </si>
  <si>
    <t>9</t>
  </si>
  <si>
    <t>10</t>
  </si>
  <si>
    <t>13</t>
  </si>
  <si>
    <t>t</t>
  </si>
  <si>
    <t>proeq</t>
  </si>
  <si>
    <t>satransporto xarji masalaze</t>
  </si>
  <si>
    <t>zednadebi xarji</t>
  </si>
  <si>
    <t xml:space="preserve">mogeba </t>
  </si>
  <si>
    <t>dRg</t>
  </si>
  <si>
    <t xml:space="preserve"> miwis samuSaoebi</t>
  </si>
  <si>
    <t>m3</t>
  </si>
  <si>
    <t>sxva manqanebi</t>
  </si>
  <si>
    <t>tona</t>
  </si>
  <si>
    <t>2</t>
  </si>
  <si>
    <t>m/sT</t>
  </si>
  <si>
    <t>100m3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</si>
  <si>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</si>
  <si>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</si>
  <si>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</si>
  <si>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</si>
  <si>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</si>
  <si>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</si>
  <si>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</si>
  <si>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koWebis mowyoba b-25 betonisagan</t>
  </si>
  <si>
    <t>monoliTuri rk/betonis gadaxurvis filis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</si>
  <si>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</si>
  <si>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</si>
  <si>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</si>
  <si>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</si>
  <si>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</si>
  <si>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</si>
  <si>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1000m3</t>
  </si>
  <si>
    <t>samSeneblo saremonto samuSaoebi</t>
  </si>
  <si>
    <t xml:space="preserve">teritoriis vertikaluri dagegmareba </t>
  </si>
  <si>
    <t>liTonis milkvadrati 60*40*3</t>
  </si>
  <si>
    <t>moWimuli iatakis mowyoba qviSa-cementis xsnariT sisqiT 40mm</t>
  </si>
  <si>
    <t>qviSa-cementis xsnari</t>
  </si>
  <si>
    <t>kg</t>
  </si>
  <si>
    <t xml:space="preserve">kedlis wyoba wvrili samSeneblo blokiT </t>
  </si>
  <si>
    <t>wvrili samSeneblo bloki 20*20*40</t>
  </si>
  <si>
    <t>grunti</t>
  </si>
  <si>
    <t>fiTxi</t>
  </si>
  <si>
    <t>liTonis konstruqciis Rebva antikoroziuli saRebaviT</t>
  </si>
  <si>
    <t>antikoroziuli saRebavi</t>
  </si>
  <si>
    <t>dRe</t>
  </si>
  <si>
    <t>betonis momzadebis mowyoba  b-10 betonisagan</t>
  </si>
  <si>
    <t>betoni b-10</t>
  </si>
  <si>
    <t>SromiTi resursebi (sabazro)</t>
  </si>
  <si>
    <t>k/sT</t>
  </si>
  <si>
    <t>avtogreideri saSualo tipis 79kvt (108c,Z)</t>
  </si>
  <si>
    <t>RorRi</t>
  </si>
  <si>
    <t xml:space="preserve">samuSaos dasaxeleba </t>
  </si>
  <si>
    <t>Rirebuleba</t>
  </si>
  <si>
    <t>ezos keTilmowyoba</t>
  </si>
  <si>
    <t>gaTboba gagrileba</t>
  </si>
  <si>
    <t xml:space="preserve">gruntis gatana avtoTviTmclelebiT nayarSi 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</si>
  <si>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</si>
  <si>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</si>
  <si>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</si>
  <si>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faqt</t>
  </si>
  <si>
    <t>proeqt</t>
  </si>
  <si>
    <t>eleqtrodi</t>
  </si>
  <si>
    <t>avtoamwe</t>
  </si>
  <si>
    <t>liTonis milkvadrati 40*3</t>
  </si>
  <si>
    <t>lit</t>
  </si>
  <si>
    <t>SemogozviTi hidroizolaciis mowyoba</t>
  </si>
  <si>
    <t>Sromis xarji</t>
  </si>
  <si>
    <t>bitumis mastika</t>
  </si>
  <si>
    <t>saxanZro signalizacia</t>
  </si>
  <si>
    <t>samuSaoebis dasaxeleba</t>
  </si>
  <si>
    <t>ganz</t>
  </si>
  <si>
    <r>
      <t xml:space="preserve">                          gaTboba-gagrileba</t>
    </r>
    <r>
      <rPr>
        <b/>
        <sz val="11"/>
        <color indexed="8"/>
        <rFont val="Cambria"/>
        <family val="1"/>
      </rPr>
      <t xml:space="preserve"> VRF</t>
    </r>
    <r>
      <rPr>
        <b/>
        <sz val="11"/>
        <color indexed="8"/>
        <rFont val="AcadNusx"/>
        <family val="0"/>
      </rPr>
      <t>-is sistemiT</t>
    </r>
  </si>
  <si>
    <t>komp</t>
  </si>
  <si>
    <t>kaseturi tipis Sida blokebi</t>
  </si>
  <si>
    <t>refneqti</t>
  </si>
  <si>
    <t>kom</t>
  </si>
  <si>
    <t xml:space="preserve">spilenZis izolirebuli mili </t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</si>
  <si>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=20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</si>
  <si>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=16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</si>
  <si>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=12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</si>
  <si>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=10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</si>
  <si>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=6</t>
    </r>
  </si>
  <si>
    <t>drenaJis milgayvaniloba</t>
  </si>
  <si>
    <t>el.sadeni</t>
  </si>
  <si>
    <t>damxmare masala</t>
  </si>
  <si>
    <t>saxuravis burulis mowyoba profilirebuli TunuqiT</t>
  </si>
  <si>
    <t>TviTmWreli</t>
  </si>
  <si>
    <t>c</t>
  </si>
  <si>
    <t>wyalmimRebi Rarebis Rirebuleba da montaJi</t>
  </si>
  <si>
    <t>muxli</t>
  </si>
  <si>
    <t>damWimi</t>
  </si>
  <si>
    <t>liTonis damWeri salte 40*4</t>
  </si>
  <si>
    <t>wvrili samSeneblo bloki 15*20*40</t>
  </si>
  <si>
    <t xml:space="preserve">qviSa-cementis xsnari </t>
  </si>
  <si>
    <t>fasadi</t>
  </si>
  <si>
    <t>aluminis fexis sawmendis Rirebuleba da montaJi</t>
  </si>
  <si>
    <t xml:space="preserve">              saxanZro signalizacia</t>
  </si>
  <si>
    <t>manqana-meqanizmebi</t>
  </si>
  <si>
    <t>materialuri resursi</t>
  </si>
  <si>
    <t>kompl</t>
  </si>
  <si>
    <t xml:space="preserve">kombinirebuli mauwyebeli </t>
  </si>
  <si>
    <t>kombinirebuli mauwyebeli (siTbo, kvamli)</t>
  </si>
  <si>
    <t>deteqtoris samontaJo baza</t>
  </si>
  <si>
    <t>saxnZro sagangaSo Rilaki</t>
  </si>
  <si>
    <t>xelis mauwyebwli (Rilaki)</t>
  </si>
  <si>
    <t>akustikuri sirena</t>
  </si>
  <si>
    <t>xmovani mauwyebeli (sirena)</t>
  </si>
  <si>
    <t>saxanZro signalizaciis kabeli</t>
  </si>
  <si>
    <t>akumlatoris batarea</t>
  </si>
  <si>
    <t>zednadebi xarjebi xelfasidan</t>
  </si>
  <si>
    <t>mogeba</t>
  </si>
  <si>
    <r>
      <t xml:space="preserve">saxanZro signalizaciis kabeli </t>
    </r>
    <r>
      <rPr>
        <sz val="10"/>
        <rFont val="Cambria"/>
        <family val="1"/>
      </rPr>
      <t>2*2*0.8</t>
    </r>
  </si>
  <si>
    <t>gofrirebuli mili</t>
  </si>
  <si>
    <t>mili gofrirebuli 15mm</t>
  </si>
  <si>
    <t>saxanZro signalizaciis marTvis pulti</t>
  </si>
  <si>
    <t>avtomaturi saxanZro signalizaciis sakontrolo paneli</t>
  </si>
  <si>
    <t xml:space="preserve"> marketisa da ofisis gaTboba Weris kaseturi fankoilebiT</t>
  </si>
  <si>
    <t>betonis safaris mowyoba saval nawilze da avtosadgomze</t>
  </si>
  <si>
    <r>
      <t>armatura</t>
    </r>
    <r>
      <rPr>
        <sz val="10"/>
        <rFont val="Cambria"/>
        <family val="1"/>
      </rPr>
      <t xml:space="preserve"> A-3 (D</t>
    </r>
    <r>
      <rPr>
        <sz val="10"/>
        <rFont val="AcadNusx"/>
        <family val="0"/>
      </rPr>
      <t>-10mm)</t>
    </r>
  </si>
  <si>
    <t>betoni b-17.5</t>
  </si>
  <si>
    <t>betonis bordiurebis mowyoba</t>
  </si>
  <si>
    <t>betonis bordiurebi 100*30*15</t>
  </si>
  <si>
    <r>
      <t>betoni b-25</t>
    </r>
    <r>
      <rPr>
        <sz val="10"/>
        <rFont val="Cambria"/>
        <family val="1"/>
      </rPr>
      <t xml:space="preserve"> </t>
    </r>
  </si>
  <si>
    <t>r/betonis (erTmamagi armirebiT) safaris mowyoba b-25 betonisagan (betonis mosaxexi danadgariT da daxerxviT)</t>
  </si>
  <si>
    <t>saniaRvre cxaurebis mowyoba</t>
  </si>
  <si>
    <t>r/betonis arxebis mowyoba</t>
  </si>
  <si>
    <t>yinvagamZle webo cementi</t>
  </si>
  <si>
    <t>yinvagamZle keramogranitis fila</t>
  </si>
  <si>
    <t>Semonakirwylisa da pandusis mopirkeTeba betonis qvafeniliT</t>
  </si>
  <si>
    <t xml:space="preserve"> lokalur resursuli xarjTaRricxva # 2</t>
  </si>
  <si>
    <t xml:space="preserve"> lokalur resursuli xarjTaRricxva # 3</t>
  </si>
  <si>
    <t>dispenseris kunZulebis mopirkeTeba keramogranitis filebiT</t>
  </si>
  <si>
    <t>furclovani Tunuqi sisqiT 0.8mm</t>
  </si>
  <si>
    <t>sagzao moniSvnebi</t>
  </si>
  <si>
    <t>orkomponentiani poliureTanis saRebavi</t>
  </si>
  <si>
    <t xml:space="preserve">        q.Tbilisi, muxianis sacxovrebel raionSi sazogadoebrivi centris zonaSi mdebare </t>
  </si>
  <si>
    <t xml:space="preserve">        Sps "san petrolium jorjia"-sdaqvemdebarebaSi myofi avtogasamararTi sadguris mSenebloba</t>
  </si>
  <si>
    <t>droebiTi SemoRobvis mowyoba (montaJi, demontaJi)</t>
  </si>
  <si>
    <t>liTonis oTxkuTxa mili 60*60*2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</si>
  <si>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</si>
  <si>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</si>
  <si>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 xml:space="preserve">gruntis ukuCayra </t>
  </si>
  <si>
    <t xml:space="preserve">                                                droebiTi SemoRobva da arsebuli Senoba nagebobebis demontaJi</t>
  </si>
  <si>
    <t>avtoTviTmcleli</t>
  </si>
  <si>
    <t>arsebuli Senoba nagebobebis demontaJi</t>
  </si>
  <si>
    <t>avtoamSwe</t>
  </si>
  <si>
    <t>administraciuli Senobis r/betonis konstruqciebi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</si>
  <si>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</si>
  <si>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</si>
  <si>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avto samrecxaos r/betonisa da liTonis konstruqciebi</t>
  </si>
  <si>
    <t>liTonis koWisa da wamweebis Rirebuleba da montaJi</t>
  </si>
  <si>
    <t>liTonis milkvadrati 180*180*5</t>
  </si>
  <si>
    <t>sawvavis avzebis miwisqveSa sarkogafis r/betonis konstruqciebi</t>
  </si>
  <si>
    <t xml:space="preserve">monoliTuri rk/betonis kedlis mowyoba b-25 betonisagan </t>
  </si>
  <si>
    <t>liTonis rezervuaris montaJi sarkogafSi</t>
  </si>
  <si>
    <t>rezervuari (damkveTis)</t>
  </si>
  <si>
    <t>fardulis r/betonisa da liTonis konstruqciebi (administraciul Senobaze gadasvliT)</t>
  </si>
  <si>
    <t xml:space="preserve">saxuravis burulis mowyoba profilirebuli furclovani TunuqiT </t>
  </si>
  <si>
    <t>saxuravis burulis mowyoba furclovani TunuqiT (e.w "zamokiani")</t>
  </si>
  <si>
    <t>profilirebuli Tunuqi sisqiT 0.5mm</t>
  </si>
  <si>
    <t xml:space="preserve">parapetis kedlis wyoba wvrili samSeneblo blokiT </t>
  </si>
  <si>
    <t>betonis bloki 20*20*40</t>
  </si>
  <si>
    <t>qviSa cementis xsnari</t>
  </si>
  <si>
    <t>r/betonis gulanebisa da sartylis mowyoba b-25 betonisagan</t>
  </si>
  <si>
    <t>armatura a-3</t>
  </si>
  <si>
    <t>armatura a-1</t>
  </si>
  <si>
    <t>parapetis kedlebis lesva cementis  xsnariT</t>
  </si>
  <si>
    <t>kv.m.</t>
  </si>
  <si>
    <t>kac/sT</t>
  </si>
  <si>
    <t>kub.m.</t>
  </si>
  <si>
    <t>liTonis konstruqciis Rebva</t>
  </si>
  <si>
    <t>wyalmimRebi Rari (samagrebiT)</t>
  </si>
  <si>
    <t>wyalmimRebi mili</t>
  </si>
  <si>
    <t>Zabri</t>
  </si>
  <si>
    <t>saxuravis liTonis konstruqciebis Rirebuleba da montaJi (administraciuli Senoba)</t>
  </si>
  <si>
    <t>liTonis furceli 8mm</t>
  </si>
  <si>
    <t>liTonis milkvadfrati 40*40*2</t>
  </si>
  <si>
    <t>liTonis milkvadfrati 80*60*3</t>
  </si>
  <si>
    <t>ankerebi 10mm</t>
  </si>
  <si>
    <t>Tunuqis furceli (sacremlisaTvis) sisqiT 0.5mm</t>
  </si>
  <si>
    <t>wvrili samSeneblo bloki 30*20*40</t>
  </si>
  <si>
    <t>kedlis wyoba wvrili samSeneblo blokiT (samrecxao)</t>
  </si>
  <si>
    <t>r/betonis zRudarebis mowyoba b-25 betonisagan (administraciuli Senobis fasadze)</t>
  </si>
  <si>
    <t>r/betonis sartylis mowyoba b-25 betonisagan (avtosarecxaoze)</t>
  </si>
  <si>
    <t>gaji</t>
  </si>
  <si>
    <t>kedlebis lesva qviSa-cementis xsnariT (administraciuli Senoba + avtosamrecxao)</t>
  </si>
  <si>
    <t>Werebis mowyoba nestgamZle TabaSir muyaos filebiT</t>
  </si>
  <si>
    <t>nestgamZle TabaSir-muyaos fila (kompleqtSi)</t>
  </si>
  <si>
    <t>sarevizio sarkmeli 600*600 (Weris fankoilebisaTvis)</t>
  </si>
  <si>
    <t>kedlebis mopirkeTeba keramikuli filebiT (san.kvanZi)</t>
  </si>
  <si>
    <t>keramikuli fila (damkveTis katalogis mixedviT)</t>
  </si>
  <si>
    <t>webo-cementi</t>
  </si>
  <si>
    <r>
      <rPr>
        <b/>
        <sz val="10"/>
        <rFont val="Cambria"/>
        <family val="1"/>
      </rPr>
      <t>PPP</t>
    </r>
    <r>
      <rPr>
        <b/>
        <sz val="10"/>
        <rFont val="AcadNusx"/>
        <family val="0"/>
      </rPr>
      <t xml:space="preserve"> tipis Sekiduli Weri</t>
    </r>
  </si>
  <si>
    <r>
      <rPr>
        <sz val="10"/>
        <rFont val="Cambria"/>
        <family val="1"/>
      </rPr>
      <t>PPP</t>
    </r>
    <r>
      <rPr>
        <sz val="10"/>
        <rFont val="AcadNusx"/>
        <family val="0"/>
      </rPr>
      <t xml:space="preserve"> tipis Sekiduli Weri (damkveTis katalogis mixedviT)</t>
    </r>
  </si>
  <si>
    <t>kafe-marketis kedlebis mopirkeTeba aguriT</t>
  </si>
  <si>
    <t>aguris faqtura damkveTTan SeTanxmebiT</t>
  </si>
  <si>
    <t>iatakebis mopirkeTeba keramogranitis filebiT</t>
  </si>
  <si>
    <t>keramogranitis fila (damkveTis katalogis mixedviT)</t>
  </si>
  <si>
    <t>plintusebis mowyoba keramogranitis filebiT</t>
  </si>
  <si>
    <t>kedlebisa da Weris damuSaveba fiTxiT da Rebva wyalemulsia saRebaviT</t>
  </si>
  <si>
    <t>wyalemulsia saRebavi (damkveTTan SeTanxmebiT)</t>
  </si>
  <si>
    <t>marketis Weris damuSaveba fiTxiT da Rebva Savi feris wyalemulsia saRebaviT</t>
  </si>
  <si>
    <t>Savi feris wyalemulsia saRebavi (damkveTTan SeTanxmebiT)</t>
  </si>
  <si>
    <t>mdf-is karebis Rirebuleba da montaJi</t>
  </si>
  <si>
    <t>aluminis vitraJebi 10mm nawrTobi miniT (dizaini SeTanxmdes damkveTTan)</t>
  </si>
  <si>
    <t>r/betonis zRudarebis mowyoba b-25 betonisagan (administraciuli Senobis Sida farTze)</t>
  </si>
  <si>
    <t>kar-fanjris nagverdulebis lesva qviSa-cementis xsnariT sisqiT 200mm-mde</t>
  </si>
  <si>
    <t>kar-fanjris nagverdulebis lesva gajis xsnariT sisqiT 200mm-mde</t>
  </si>
  <si>
    <t>kedlebis lesva gajis xsnariT (saoperatoro da ofisi)</t>
  </si>
  <si>
    <t>fasadis fiTxi</t>
  </si>
  <si>
    <t>silikoniani saRebavi (damkveTTan SeTanxmebiT)</t>
  </si>
  <si>
    <t>avtosamrecxaos kedlebisa damuSaveba fiTxiT da Rebva silikoniani saRebaviT</t>
  </si>
  <si>
    <t>polonuri warmoebis mdf-is kari kompleqtSi (damkveTis katalogis mixedviT)</t>
  </si>
  <si>
    <t>kedlebis damuSaveba fiTxiT da Rebva silikoniani saRebaviT</t>
  </si>
  <si>
    <t>san.kvanZSi kedlis mowyoba nestgamZle TabaSir-muyaos filebiT CasaSenebeli unitazis SesafuTad</t>
  </si>
  <si>
    <t>aluminis vitraJebisa da karebebis Rirebuleba da montaJi (Savi feris)</t>
  </si>
  <si>
    <t>minis karis mowyoba CarCos gareSe sisqiT 10 mm (orfrTiani)</t>
  </si>
  <si>
    <t>minis kari kompleqtSi</t>
  </si>
  <si>
    <t>minis karis mowyoba CarCos gareSe sisqiT 10 mm (calfrTiani)</t>
  </si>
  <si>
    <t>askeci fanjrebiani sendviCpanelis kari (zeTis boqsisaTvis)</t>
  </si>
  <si>
    <t>askeci sendviCpanelis kari (avtosamrecxaosaTvis)</t>
  </si>
  <si>
    <t>gamyofi kedlis mowyoba avtosamrecxaoSi monoliTuri polikarbonatiT sisqiT 10 mm (simaRliT 2m)</t>
  </si>
  <si>
    <t>monoliTuri polikarbonati sisqiT 10mm (feri SeTanxmdes damkveTTan)</t>
  </si>
  <si>
    <t>liTonis kvadratuli mili 40*40*3</t>
  </si>
  <si>
    <t>liTonis kuTxivana 40*4</t>
  </si>
  <si>
    <t>fasadis kedlebis lesva qviSa-cementis xsnariT</t>
  </si>
  <si>
    <t>aluminis kar-fanjara mina paketiT (dizaini SeTanxmdes damkveTTan)</t>
  </si>
  <si>
    <t>aluminis kar-fanjrebis Rirebuleba da montaJi (Savi feris)</t>
  </si>
  <si>
    <t>betonis iatakis moxexva (e.w "vertaliotiT") da daxerxva</t>
  </si>
  <si>
    <r>
      <t xml:space="preserve">betoni b-25 </t>
    </r>
    <r>
      <rPr>
        <sz val="10"/>
        <rFont val="Cambria"/>
        <family val="1"/>
      </rPr>
      <t>S4</t>
    </r>
  </si>
  <si>
    <t>sxmuli betonis iatakis mowyoba gaprialebiTa da daxerxviT (zeTis boqsi)</t>
  </si>
  <si>
    <t>keramogranitis fila</t>
  </si>
  <si>
    <t>liTonis mrgvali mili 102*3</t>
  </si>
  <si>
    <t>orkomponentiani saRebavi</t>
  </si>
  <si>
    <t>ormos iatakisa da kedlebis mopirkeTeba keramogranitis filebiT (zeTis boqsi)</t>
  </si>
  <si>
    <t>mimarTvelisa da ormoSi Casasvleli kibis mowyoba (zeTis boqsi)</t>
  </si>
  <si>
    <t>betonis iatakis Rebva poliureTanis orkomponentiani saRebaviT (zeTis boqsi)</t>
  </si>
  <si>
    <t>monoliTuri rk/betonis wertilovani fundamentebis mowyoba b-25 betonisagan</t>
  </si>
  <si>
    <t>liTonis furceli 12mm</t>
  </si>
  <si>
    <t xml:space="preserve">fardulis liTonis konstruqciebis Rirebuleba da montaJi </t>
  </si>
  <si>
    <t>liTonis mrgvali mili 325*10</t>
  </si>
  <si>
    <t>ortesebri koWi #30</t>
  </si>
  <si>
    <t>Sveleri #30</t>
  </si>
  <si>
    <t>liTonis kuTxovana 75*5</t>
  </si>
  <si>
    <t>Sveleri #18</t>
  </si>
  <si>
    <t>avtokranis momsaxureba</t>
  </si>
  <si>
    <t>liTonis milkvadrati 120*60*4</t>
  </si>
  <si>
    <t>liTonis milkvadrati 80*60*4</t>
  </si>
  <si>
    <t>liTonis firfita 300*220*10</t>
  </si>
  <si>
    <t>gruntis damuSaveba eqskavatoriT datvirTva da gatana avtoTviTmclelebiT</t>
  </si>
  <si>
    <t>gruntis damuSaveba eqskavatoriT adgilze dayriT 20 m manZilze</t>
  </si>
  <si>
    <t xml:space="preserve">avtogreideri </t>
  </si>
  <si>
    <t>balasti</t>
  </si>
  <si>
    <t>samSeneblo moednis mosworeba xreSovani barevisagan sisqiT 30 sm</t>
  </si>
  <si>
    <t>satkepni gluvi TviTmavali 5 ton.</t>
  </si>
  <si>
    <r>
      <t>Siga bloki kaseturi tipis 2.2</t>
    </r>
    <r>
      <rPr>
        <sz val="10"/>
        <rFont val="Cambria"/>
        <family val="1"/>
      </rPr>
      <t xml:space="preserve"> kvt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</si>
  <si>
    <r>
      <t>Siga bloki kaseturi tipis 5.6</t>
    </r>
    <r>
      <rPr>
        <sz val="10"/>
        <rFont val="Cambria"/>
        <family val="1"/>
      </rPr>
      <t xml:space="preserve"> kvt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</si>
  <si>
    <r>
      <t xml:space="preserve">drenaJis mili </t>
    </r>
    <r>
      <rPr>
        <sz val="10"/>
        <rFont val="Cambria"/>
        <family val="1"/>
      </rPr>
      <t>D=32</t>
    </r>
  </si>
  <si>
    <t xml:space="preserve">            wyal-kanalizacia</t>
  </si>
  <si>
    <t xml:space="preserve">           wyalmomaragebis Sida qseli</t>
  </si>
  <si>
    <t>eleqtro wylis gamacxelebeli</t>
  </si>
  <si>
    <t xml:space="preserve">wyalsadenis plastmasis milebis gayvana d=25 mm </t>
  </si>
  <si>
    <t>grZ.m.</t>
  </si>
  <si>
    <t>milis Rirebuleba d=25mm</t>
  </si>
  <si>
    <t xml:space="preserve">wyalsadenis plastmasis milebis gayvana d=20 mm </t>
  </si>
  <si>
    <t>milis Rirebuleba d=20mm</t>
  </si>
  <si>
    <t>cxeli wylis milis montaJi</t>
  </si>
  <si>
    <t>wyalsadenis fasonuri nawilebis mowyoba</t>
  </si>
  <si>
    <t xml:space="preserve">wyalsadenis fasonuri nawilebi </t>
  </si>
  <si>
    <t xml:space="preserve">ventilebis mowyoba </t>
  </si>
  <si>
    <t>ventili d=25</t>
  </si>
  <si>
    <t>ventili d=20</t>
  </si>
  <si>
    <t xml:space="preserve">       kanalizaciis Sida qseli</t>
  </si>
  <si>
    <t>g.m.</t>
  </si>
  <si>
    <r>
      <t>plastmasis sakanal.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-50mm</t>
    </r>
  </si>
  <si>
    <r>
      <t>mili sakanalizacio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-50mm</t>
    </r>
  </si>
  <si>
    <r>
      <t xml:space="preserve">plastmasis 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</si>
  <si>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-100  </t>
    </r>
  </si>
  <si>
    <r>
      <t xml:space="preserve">plastmasis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-50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</si>
  <si>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</si>
  <si>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reviziis montaJi</t>
  </si>
  <si>
    <t>reviziis Rirebuleba</t>
  </si>
  <si>
    <t xml:space="preserve">       saventilacio gamwovi qseli</t>
  </si>
  <si>
    <t>milis damWeri xamuTi</t>
  </si>
  <si>
    <t>gamwovi ventilatori (san.kvanZi)</t>
  </si>
  <si>
    <t xml:space="preserve">Sromis xarji </t>
  </si>
  <si>
    <t>gamwovi ventilatori (damkveTis katalogis mixedviT)</t>
  </si>
  <si>
    <t>furnitura</t>
  </si>
  <si>
    <t>xelsabanis mowyoba (damkveTis katalogis mixedviT)</t>
  </si>
  <si>
    <t>xelsabani (kompleqtSi)</t>
  </si>
  <si>
    <t>xelsabanis mowyoba SSp pirebisaTvis (damkveTis katalogis mixedviT)</t>
  </si>
  <si>
    <t>Semrevis mowyoba xelsabanisaTvis (damkveTis katalogis mixedviT)</t>
  </si>
  <si>
    <t>unitazis Camrecxi avziT montaJi kedelze Camosakidi (damkveTis katalogis mixedviT)</t>
  </si>
  <si>
    <t>unitazis Camrecxi avziT (kompleqtSi)</t>
  </si>
  <si>
    <t>sxva xarjebi</t>
  </si>
  <si>
    <t>unitazis montaJi SSp pirebisaTvis (damkveTis katalogis mixedviT)</t>
  </si>
  <si>
    <t xml:space="preserve">trapi </t>
  </si>
  <si>
    <t xml:space="preserve"> jami </t>
  </si>
  <si>
    <t>Sida wyali da kanalizacia</t>
  </si>
  <si>
    <t>liTonis avzis mowyoba</t>
  </si>
  <si>
    <t>liTonis furceli 6 mm</t>
  </si>
  <si>
    <t>liTonis avzis Rebva antikoroziuli saRebaviT</t>
  </si>
  <si>
    <t>hermetiuli Tavsaxurebis mowyoba sawvavis rezervuarebisaTvis</t>
  </si>
  <si>
    <t xml:space="preserve">liTonis cxaurebis Rirebuleba da montaJi </t>
  </si>
  <si>
    <t>administraciuli Senobis Semonakirwylis mopirkeTeba keramogranitis xaoiani filebiT</t>
  </si>
  <si>
    <t>dispenseris kunZulebis mopirkeTeba</t>
  </si>
  <si>
    <t xml:space="preserve">              navTobdamWeri (saleqari)</t>
  </si>
  <si>
    <t>gruntis damuSaveba xeliT</t>
  </si>
  <si>
    <t>xreSis safuZvlis mowyoba sisqiT 15 sm</t>
  </si>
  <si>
    <t xml:space="preserve">xreSi  </t>
  </si>
  <si>
    <t>monoliTuri r/betonis Zirisa da kedlebis mowyoba b-25 betonisagan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</si>
  <si>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</si>
  <si>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</si>
  <si>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</si>
  <si>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</si>
  <si>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</si>
  <si>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</si>
  <si>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</si>
  <si>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</si>
  <si>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</si>
  <si>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</si>
  <si>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</si>
  <si>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</si>
  <si>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damxmare masalebi</t>
  </si>
  <si>
    <t>qviSis baliSis mowyoba</t>
  </si>
  <si>
    <t>qviSa</t>
  </si>
  <si>
    <t>sawvavis sacavis zedapirisa da samrecxaos Semonakirwylis mopirkeTeba</t>
  </si>
  <si>
    <t>Tujis gisosi 500*236*14 mm</t>
  </si>
  <si>
    <t>gisosi (qarxnuli 500*236*14) marketis SesasvlelSi</t>
  </si>
  <si>
    <t>fardulis qvemoT dispenseris kunZulebTan Sveleris Cadeba navTobdamWerisaTvis</t>
  </si>
  <si>
    <t>satkepni gluvi TviTmavali   10ton.</t>
  </si>
  <si>
    <t>satkepni gluvi TviTmavali   5ton.</t>
  </si>
  <si>
    <r>
      <t>betoni b-25</t>
    </r>
    <r>
      <rPr>
        <sz val="10"/>
        <rFont val="Cambria"/>
        <family val="1"/>
      </rPr>
      <t xml:space="preserve"> S4</t>
    </r>
  </si>
  <si>
    <t>safuZvlis fenis mowyoba fraqciuli RorRiT (0-20mm.) sisqiT 10 sm</t>
  </si>
  <si>
    <t>Semonakirwylis mopirkeTeba xaoiani keramogranitis filebiT</t>
  </si>
  <si>
    <t>yinvagamZle xaoiani keramogranitis fila</t>
  </si>
  <si>
    <t>momasworebeli fenis mowyoba b-20 betonisagan sisqiT 10mm</t>
  </si>
  <si>
    <t>betoni b-20</t>
  </si>
  <si>
    <t>xreSis safuZvlis mowyoba sisqiT 5 sm</t>
  </si>
  <si>
    <t>miwis Semotana gamwvanebisaTvis</t>
  </si>
  <si>
    <t>Savi miwis SemoTana da gaSla gasamwvanebel teritoriaze</t>
  </si>
  <si>
    <t>Savi miwa</t>
  </si>
  <si>
    <t>gamwovi (salaros zonaSi "hoTdogi"-is aparatTan)</t>
  </si>
  <si>
    <t>gamwovi (damkveTis katalogis mixedviT)</t>
  </si>
  <si>
    <t>ormoebis daburRva boZebis montaJisaTvis</t>
  </si>
  <si>
    <t>saburRi agregati</t>
  </si>
  <si>
    <t>boZebis dabetoneba ormoebSi</t>
  </si>
  <si>
    <t>gare ganaTebis liTonis sayrdeni konsoluri tipis sanaTi, Suqdioduri naTuriT, gamSveb maregulirebeli mowyonilobiT</t>
  </si>
  <si>
    <t>amwe saavtomobilo svlaze</t>
  </si>
  <si>
    <t>gare ganaTebis liTonis sayrdeni konsoluri tipis sanaTi Suqdioduri naTuriT da gamSveb maregulirebeli mowyonilobiT</t>
  </si>
  <si>
    <t>gare ganaTeba</t>
  </si>
  <si>
    <t>ormoebis amoReba da liTonis milkvadratebis dabetoneba</t>
  </si>
  <si>
    <t>satkepni 10 t</t>
  </si>
  <si>
    <t>RorRis safuZvlis mowyoba sisqiT 10 sm</t>
  </si>
  <si>
    <r>
      <t xml:space="preserve">Tboizolaciis mowyoba </t>
    </r>
    <r>
      <rPr>
        <b/>
        <sz val="10"/>
        <rFont val="Cambria"/>
        <family val="1"/>
      </rPr>
      <t>XPS</t>
    </r>
    <r>
      <rPr>
        <b/>
        <sz val="10"/>
        <rFont val="AcadNusx"/>
        <family val="0"/>
      </rPr>
      <t>-is filebiT</t>
    </r>
  </si>
  <si>
    <r>
      <rPr>
        <sz val="10"/>
        <rFont val="Cambria"/>
        <family val="1"/>
      </rPr>
      <t>XPS</t>
    </r>
    <r>
      <rPr>
        <sz val="10"/>
        <rFont val="AcadNusx"/>
        <family val="0"/>
      </rPr>
      <t>-is fila 50mm</t>
    </r>
  </si>
  <si>
    <t>milkvadrati 40*40*3</t>
  </si>
  <si>
    <t>nestgamZle TabaSir-muyaos fila kompleqtSi</t>
  </si>
  <si>
    <t>aluminis fexis sawmendi 60*110</t>
  </si>
  <si>
    <t>kari kompleqtSi narinjisferi</t>
  </si>
  <si>
    <t>kari kompleqtSi TeTri feris</t>
  </si>
  <si>
    <t>liTonis kuTxovana 50*5</t>
  </si>
  <si>
    <t>foladis kvadrati 40*40</t>
  </si>
  <si>
    <t>dispenseris kunZulis gverdebis mopirkeTeba uJangavi foladis furcliT sisqiT 1mm</t>
  </si>
  <si>
    <t>liTonis furceli 2mm</t>
  </si>
  <si>
    <t>uJangavi liTonis furceli 1mm</t>
  </si>
  <si>
    <t>Semrevis Rirebuleba (damkveTis katalogis mixedviT)</t>
  </si>
  <si>
    <r>
      <t xml:space="preserve">plast. sakanalizacio milebi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110mm</t>
    </r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</si>
  <si>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110mm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</si>
  <si>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-110  </t>
    </r>
  </si>
  <si>
    <r>
      <t xml:space="preserve">plastmasis 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</t>
    </r>
  </si>
  <si>
    <t>kanalizaciis samkapi 110X50</t>
  </si>
  <si>
    <t>kanalizaciis samkapi 50X50</t>
  </si>
  <si>
    <t>kanalizaciis samkapi 50*50</t>
  </si>
  <si>
    <t>kanalizaciis samkapi 110*110</t>
  </si>
  <si>
    <t>kanalizaciis samkapi 110X110</t>
  </si>
  <si>
    <t>monoliTuri rk/betonis kedlis mowyoba b-25 betonisagan (kedeli-1)</t>
  </si>
  <si>
    <t>dendrologia</t>
  </si>
  <si>
    <t>gadasargavi xe-mcenareebi</t>
  </si>
  <si>
    <t>SenanarCunebeli xe-mcenareebi</t>
  </si>
  <si>
    <t>ifani</t>
  </si>
  <si>
    <t>TuTa</t>
  </si>
  <si>
    <t>leRvi</t>
  </si>
  <si>
    <t>dasargavi xe-mcenareebi</t>
  </si>
  <si>
    <t>erTeulis Rirebuleba</t>
  </si>
  <si>
    <t>kavkasiuri cacxvi (#32 ixile dendroproeqtSi)</t>
  </si>
  <si>
    <t>msxvilfoTola nekerCxali anu leka (#3 ixile dendroproeqtSi)</t>
  </si>
  <si>
    <t>მშენებლობის ნებართვით და კანონით გათვალისწინებული ყველა პირობის დაცვა (ეტაპების ოქმების მომზადება გალფის ზედამხედველთან ერთად და მერიის შესაბამის სამსახურში ჩაბარება);</t>
  </si>
  <si>
    <t>სამშენებლო ბანერის მომზადება და ობიექტზე გაკვრა;</t>
  </si>
  <si>
    <t>ტერიტორიის და საპროექტო შენობა-ნაგებობების დაკვალვა, მომქმედი კანონმდებლობით გათვალისწინებული ხელსაწყოთი;</t>
  </si>
  <si>
    <t>ყოველდღიური ნაგვის გატანა სპეციალურ ნაგავსაყრელზე და საჭიროების შემთხვევაში შესაბამისი ნებართვის მოპოვება;</t>
  </si>
  <si>
    <t>დასრულებული ობიექტის ექსპლუატაციაში მისაღებად, მომქმედი კანონმდებლობით გათვალისწინებული ყველა საბუთის მოპოვება და დასრულებული ობიექტის ექსპლუატაციაში მიღება (მერის მიერ ექსპლუატაციაში მიღების ბრძანების მიღება).</t>
  </si>
  <si>
    <t>დენდროლოგიური ბანერის მომზადება და ობიექტზე გაკვრა;</t>
  </si>
  <si>
    <t>zednadebi xarji 10%</t>
  </si>
  <si>
    <t>mogeba 8%</t>
  </si>
  <si>
    <t>gauTvaliswinebeli xarji 5%</t>
  </si>
  <si>
    <t xml:space="preserve">        Sps "san petrolium jorjia"-s daqvemdebarebaSi myofi avtogasamararTi sadguris mSenebloba</t>
  </si>
  <si>
    <t>შპს "სან პეტროლიუმ ჯორჯია"-ს დაქვემდებარეში მყოფი ავტოგასამართი სადგურის მშენებლობა</t>
  </si>
  <si>
    <t xml:space="preserve">                           ტექნიკური დოკუმენტაციისა და ექსპლუატაციაში მისაღები ხარჯი</t>
  </si>
  <si>
    <t>teqnikuri dokumentacia da eqspluataciaSi miReba</t>
  </si>
  <si>
    <t>samSeneblo nagvis datvirTva da transportireba sanayaroze</t>
  </si>
  <si>
    <t>ქ.თბილისი. მუხიანის საცხოვრებელ რაიონში, საზოგადოებრივი ცენტრის ზონაში მდებარე</t>
  </si>
  <si>
    <t>liTonis kuTxovana 45*4</t>
  </si>
  <si>
    <t>Sveleri #5</t>
  </si>
  <si>
    <t>liTonis kuTxovana 30*3</t>
  </si>
  <si>
    <t>betonis qvafenili 200*100*50mm</t>
  </si>
  <si>
    <t xml:space="preserve"> lokalur resursuli xarjTaRricxva # 4</t>
  </si>
  <si>
    <t>lokalur resursuli xarjTaRricxva # 5</t>
  </si>
  <si>
    <t>wylis filtris mowyoba</t>
  </si>
  <si>
    <r>
      <t xml:space="preserve">filtri </t>
    </r>
    <r>
      <rPr>
        <sz val="10"/>
        <rFont val="Cambria"/>
        <family val="1"/>
      </rPr>
      <t xml:space="preserve"> Barier EXPERT standart</t>
    </r>
  </si>
  <si>
    <t>eleqtro wylis gamacxelebeli 100 lit (kompleqtSi)</t>
  </si>
  <si>
    <t>hermetiuli Tavsaxuri</t>
  </si>
  <si>
    <t>gare saniaRvre qseli</t>
  </si>
  <si>
    <t xml:space="preserve">     dendrologia</t>
  </si>
  <si>
    <t>xelis pnevmosatkepni</t>
  </si>
  <si>
    <t>RorRi 0-20</t>
  </si>
  <si>
    <t>betonis safaris aRdgena</t>
  </si>
  <si>
    <t>betoni 25</t>
  </si>
  <si>
    <t>plasmasis saniaRvre gofrirebuli mili d-200mm</t>
  </si>
  <si>
    <t>plasmasis saniaRvre gofrirebuli milis mowyoba da daerTeba saniaRvre qselze</t>
  </si>
  <si>
    <t>nebarTvis aReba</t>
  </si>
  <si>
    <t>saniaRvre qselis proeqtis SeTanxmeba da daerTebis nebarTvis aReba</t>
  </si>
  <si>
    <t>saniRvre Wis mowyoba</t>
  </si>
  <si>
    <t>betonis Wis Ziri</t>
  </si>
  <si>
    <r>
      <t>betonis Wa</t>
    </r>
    <r>
      <rPr>
        <sz val="10"/>
        <rFont val="Cambria"/>
        <family val="1"/>
      </rPr>
      <t xml:space="preserve"> D-1200, H-1000</t>
    </r>
  </si>
  <si>
    <t xml:space="preserve">                          xarjTaRricxva # 1</t>
  </si>
  <si>
    <t xml:space="preserve"> lokalur resursuli xarjTaRricxva # 6</t>
  </si>
  <si>
    <t>lokalur resursuli xarjTaRricxva # 7</t>
  </si>
  <si>
    <t xml:space="preserve">        xarjTaRricxva #8</t>
  </si>
  <si>
    <t xml:space="preserve"> lokalur resursuli xarjTaRricxva # 9</t>
  </si>
  <si>
    <t xml:space="preserve">       xarjTaRricxva # 10</t>
  </si>
  <si>
    <t>xarjTaRricxva # 11</t>
  </si>
  <si>
    <t>el.samontaJo samuSaoebi</t>
  </si>
  <si>
    <t>ofisis Sida el.samontaJo samuSaoebi</t>
  </si>
  <si>
    <t>spilenZis ZarRviani, polivinilqloridis ormagi uwvadi izolaciis mqone kabeli kveTiT</t>
  </si>
  <si>
    <t>5*6 mm2</t>
  </si>
  <si>
    <t>m</t>
  </si>
  <si>
    <t>4*4 mm2</t>
  </si>
  <si>
    <t>4*2,5 mm3</t>
  </si>
  <si>
    <t>3*2.5 mm2</t>
  </si>
  <si>
    <r>
      <t xml:space="preserve">internetis kabeli </t>
    </r>
    <r>
      <rPr>
        <sz val="10"/>
        <rFont val="Cambria"/>
        <family val="1"/>
      </rPr>
      <t>UTP Cat 5</t>
    </r>
  </si>
  <si>
    <t>gofrirebuli milis montaJi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</si>
  <si>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</si>
  <si>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</si>
  <si>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>gamanawilebeli kolofi</t>
  </si>
  <si>
    <t>rozetis bude</t>
  </si>
  <si>
    <t xml:space="preserve">Stefselis rozeti, orpolusiani, mesame damiwebuli kontaqtiT faruli gayvanilobisaTvis  </t>
  </si>
  <si>
    <t>Stefselis rozeti Savi feris (damkveTis katalogis mixedviT)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</si>
  <si>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</si>
  <si>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</si>
  <si>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</si>
  <si>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 xml:space="preserve">CamrTveli faruli gayvanilobisaTvis  </t>
  </si>
  <si>
    <t>CamrTveli erTklaviSiani Savi feris (damkveTis katalogis mixedviT)</t>
  </si>
  <si>
    <t>gamwovi ventiliatori</t>
  </si>
  <si>
    <t>ventiliatori</t>
  </si>
  <si>
    <t>samSeneblo samontaJo samuSaoebi</t>
  </si>
  <si>
    <t>sawolis momzadeba qviSiT</t>
  </si>
  <si>
    <t>sasignalo lenta</t>
  </si>
  <si>
    <t xml:space="preserve">zednadebi xarjebi  </t>
  </si>
  <si>
    <t xml:space="preserve">jami </t>
  </si>
  <si>
    <r>
      <t>gagrileba gaTbobis</t>
    </r>
    <r>
      <rPr>
        <b/>
        <sz val="10"/>
        <rFont val="Cambria"/>
        <family val="1"/>
      </rPr>
      <t xml:space="preserve"> VRF</t>
    </r>
    <r>
      <rPr>
        <b/>
        <sz val="10"/>
        <rFont val="AcadNusx"/>
        <family val="0"/>
      </rPr>
      <t xml:space="preserve"> sistema gare bloki 25,2 kvt</t>
    </r>
  </si>
  <si>
    <r>
      <rPr>
        <sz val="10"/>
        <rFont val="Cambria"/>
        <family val="1"/>
      </rPr>
      <t>VRF</t>
    </r>
    <r>
      <rPr>
        <sz val="10"/>
        <rFont val="AcadNusx"/>
        <family val="0"/>
      </rPr>
      <t xml:space="preserve"> sistema gare bloki 25,2kvt</t>
    </r>
  </si>
  <si>
    <t xml:space="preserve">gofrirebuli mili  </t>
  </si>
  <si>
    <t>led sanaTebi germetiuli 120 mm (zeTis boqsisaTvis)</t>
  </si>
  <si>
    <t xml:space="preserve">led sanaTebi germetiuli 120 mm </t>
  </si>
  <si>
    <t>tranSeis gaTxra sadenis sawolisaTvis xeliT</t>
  </si>
  <si>
    <t>gruntis datvirTva avtoTviTmclelebze xeliT da gatana sanayaroze</t>
  </si>
  <si>
    <t>plasmasis gofrirebuli milis montaJi</t>
  </si>
  <si>
    <t>safuZvlis mowyoba fraqciuli RorRiT   (0-40) sisqiT 10 sm</t>
  </si>
  <si>
    <t>plasmasis gofrirebuli mili 63 mm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</si>
</sst>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59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Times New Roman"/>
      <family val="1"/>
    </font>
    <font>
      <b/>
      <sz val="11"/>
      <color indexed="8"/>
      <name val="Cambria"/>
      <family val="1"/>
    </font>
    <font>
      <b/>
      <sz val="11"/>
      <color indexed="8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Calibri"/>
      <family val="2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</cellStyleXfs>
  <cellXfs count="6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80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4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 quotePrefix="1">
      <alignment horizontal="left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3" borderId="12" xfId="63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5" fillId="0" borderId="0" xfId="80" applyFont="1" applyAlignment="1">
      <alignment vertical="center"/>
      <protection/>
    </xf>
    <xf numFmtId="0" fontId="55" fillId="0" borderId="0" xfId="64" applyFont="1" applyAlignment="1">
      <alignment horizontal="center" vertical="center" wrapText="1"/>
      <protection/>
    </xf>
    <xf numFmtId="49" fontId="7" fillId="33" borderId="12" xfId="71" applyNumberFormat="1" applyFont="1" applyFill="1" applyBorder="1" applyAlignment="1">
      <alignment horizontal="center" vertical="center" wrapText="1"/>
      <protection/>
    </xf>
    <xf numFmtId="2" fontId="7" fillId="33" borderId="12" xfId="71" applyNumberFormat="1" applyFont="1" applyFill="1" applyBorder="1" applyAlignment="1">
      <alignment horizontal="center" vertical="center" wrapText="1"/>
      <protection/>
    </xf>
    <xf numFmtId="0" fontId="7" fillId="33" borderId="10" xfId="71" applyNumberFormat="1" applyFont="1" applyFill="1" applyBorder="1" applyAlignment="1" quotePrefix="1">
      <alignment horizontal="center" vertical="center" wrapText="1"/>
      <protection/>
    </xf>
    <xf numFmtId="0" fontId="7" fillId="33" borderId="12" xfId="71" applyNumberFormat="1" applyFont="1" applyFill="1" applyBorder="1" applyAlignment="1" quotePrefix="1">
      <alignment horizontal="center" vertical="center" wrapText="1"/>
      <protection/>
    </xf>
    <xf numFmtId="0" fontId="7" fillId="33" borderId="10" xfId="71" applyFont="1" applyFill="1" applyBorder="1" applyAlignment="1" quotePrefix="1">
      <alignment horizontal="center" vertical="center" wrapText="1"/>
      <protection/>
    </xf>
    <xf numFmtId="49" fontId="7" fillId="33" borderId="10" xfId="71" applyNumberFormat="1" applyFont="1" applyFill="1" applyBorder="1" applyAlignment="1">
      <alignment horizontal="center" vertical="center" wrapText="1"/>
      <protection/>
    </xf>
    <xf numFmtId="1" fontId="7" fillId="33" borderId="10" xfId="71" applyNumberFormat="1" applyFont="1" applyFill="1" applyBorder="1" applyAlignment="1" quotePrefix="1">
      <alignment horizontal="center" vertical="center" wrapText="1"/>
      <protection/>
    </xf>
    <xf numFmtId="0" fontId="54" fillId="0" borderId="0" xfId="64" applyFont="1" applyAlignment="1">
      <alignment horizontal="center" vertical="center" wrapText="1"/>
      <protection/>
    </xf>
    <xf numFmtId="0" fontId="54" fillId="33" borderId="11" xfId="64" applyFont="1" applyFill="1" applyBorder="1" applyAlignment="1">
      <alignment horizontal="center" vertical="center" wrapText="1"/>
      <protection/>
    </xf>
    <xf numFmtId="0" fontId="56" fillId="33" borderId="13" xfId="64" applyFont="1" applyFill="1" applyBorder="1" applyAlignment="1">
      <alignment horizontal="center" vertical="center"/>
      <protection/>
    </xf>
    <xf numFmtId="0" fontId="57" fillId="33" borderId="13" xfId="64" applyFont="1" applyFill="1" applyBorder="1" applyAlignment="1">
      <alignment horizontal="center" vertical="center" wrapText="1"/>
      <protection/>
    </xf>
    <xf numFmtId="2" fontId="57" fillId="33" borderId="13" xfId="64" applyNumberFormat="1" applyFont="1" applyFill="1" applyBorder="1" applyAlignment="1">
      <alignment horizontal="center" vertical="center" wrapText="1"/>
      <protection/>
    </xf>
    <xf numFmtId="2" fontId="54" fillId="33" borderId="13" xfId="64" applyNumberFormat="1" applyFont="1" applyFill="1" applyBorder="1" applyAlignment="1">
      <alignment horizontal="center" vertical="center" wrapText="1"/>
      <protection/>
    </xf>
    <xf numFmtId="173" fontId="54" fillId="33" borderId="13" xfId="45" applyFont="1" applyFill="1" applyBorder="1" applyAlignment="1">
      <alignment horizontal="center" vertical="center" wrapText="1"/>
    </xf>
    <xf numFmtId="2" fontId="57" fillId="33" borderId="14" xfId="64" applyNumberFormat="1" applyFont="1" applyFill="1" applyBorder="1" applyAlignment="1">
      <alignment horizontal="center" vertical="center" wrapText="1"/>
      <protection/>
    </xf>
    <xf numFmtId="0" fontId="7" fillId="33" borderId="22" xfId="64" applyFont="1" applyFill="1" applyBorder="1" applyAlignment="1">
      <alignment horizontal="center" vertical="top" wrapText="1"/>
      <protection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0" xfId="64" applyFont="1" applyFill="1" applyBorder="1" applyAlignment="1">
      <alignment horizontal="center" vertical="top" wrapText="1"/>
      <protection/>
    </xf>
    <xf numFmtId="0" fontId="6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2" fontId="7" fillId="33" borderId="2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9" fontId="6" fillId="33" borderId="12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7" fillId="33" borderId="25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1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33" borderId="2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7" fillId="33" borderId="19" xfId="67" applyFont="1" applyFill="1" applyBorder="1" applyAlignment="1">
      <alignment horizontal="center"/>
      <protection/>
    </xf>
    <xf numFmtId="0" fontId="11" fillId="33" borderId="20" xfId="76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7" fillId="33" borderId="0" xfId="67" applyFont="1" applyFill="1" applyBorder="1" applyAlignment="1">
      <alignment horizontal="center"/>
      <protection/>
    </xf>
    <xf numFmtId="0" fontId="7" fillId="0" borderId="12" xfId="68" applyFont="1" applyBorder="1" applyAlignment="1">
      <alignment horizontal="center" vertical="center"/>
      <protection/>
    </xf>
    <xf numFmtId="2" fontId="7" fillId="0" borderId="12" xfId="68" applyNumberFormat="1" applyFont="1" applyBorder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67" applyFont="1" applyFill="1" applyBorder="1" applyAlignment="1">
      <alignment horizontal="left"/>
      <protection/>
    </xf>
    <xf numFmtId="199" fontId="7" fillId="33" borderId="12" xfId="0" applyNumberFormat="1" applyFont="1" applyFill="1" applyBorder="1" applyAlignment="1">
      <alignment horizontal="center" vertical="center"/>
    </xf>
    <xf numFmtId="198" fontId="7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49" fontId="7" fillId="33" borderId="23" xfId="0" applyNumberFormat="1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198" fontId="7" fillId="33" borderId="12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left" vertic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7" fillId="33" borderId="12" xfId="71" applyNumberFormat="1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33" borderId="11" xfId="72" applyFont="1" applyFill="1" applyBorder="1" applyAlignment="1">
      <alignment horizontal="center"/>
      <protection/>
    </xf>
    <xf numFmtId="0" fontId="1" fillId="33" borderId="13" xfId="70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7" fillId="33" borderId="10" xfId="72" applyFont="1" applyFill="1" applyBorder="1" applyAlignment="1">
      <alignment horizontal="center"/>
      <protection/>
    </xf>
    <xf numFmtId="0" fontId="7" fillId="33" borderId="22" xfId="72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0" applyNumberFormat="1" applyFont="1" applyFill="1" applyBorder="1" applyAlignment="1">
      <alignment horizontal="center"/>
    </xf>
    <xf numFmtId="0" fontId="7" fillId="33" borderId="10" xfId="68" applyFont="1" applyFill="1" applyBorder="1" applyAlignment="1">
      <alignment horizontal="center" vertical="top"/>
      <protection/>
    </xf>
    <xf numFmtId="0" fontId="6" fillId="33" borderId="12" xfId="68" applyFont="1" applyFill="1" applyBorder="1" applyAlignment="1">
      <alignment horizontal="left" vertical="top" wrapText="1"/>
      <protection/>
    </xf>
    <xf numFmtId="0" fontId="6" fillId="33" borderId="12" xfId="68" applyFont="1" applyFill="1" applyBorder="1" applyAlignment="1">
      <alignment horizontal="center" vertical="center"/>
      <protection/>
    </xf>
    <xf numFmtId="2" fontId="6" fillId="33" borderId="12" xfId="68" applyNumberFormat="1" applyFont="1" applyFill="1" applyBorder="1" applyAlignment="1">
      <alignment horizontal="center" vertical="center"/>
      <protection/>
    </xf>
    <xf numFmtId="0" fontId="7" fillId="33" borderId="22" xfId="68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left"/>
      <protection/>
    </xf>
    <xf numFmtId="0" fontId="7" fillId="33" borderId="10" xfId="68" applyFont="1" applyFill="1" applyBorder="1" applyAlignment="1">
      <alignment horizontal="left"/>
      <protection/>
    </xf>
    <xf numFmtId="0" fontId="7" fillId="33" borderId="10" xfId="68" applyFont="1" applyFill="1" applyBorder="1" applyAlignment="1">
      <alignment horizontal="center"/>
      <protection/>
    </xf>
    <xf numFmtId="0" fontId="6" fillId="33" borderId="12" xfId="70" applyFont="1" applyFill="1" applyBorder="1" applyAlignment="1">
      <alignment horizontal="left" vertical="top"/>
      <protection/>
    </xf>
    <xf numFmtId="0" fontId="6" fillId="33" borderId="12" xfId="0" applyFont="1" applyFill="1" applyBorder="1" applyAlignment="1">
      <alignment horizontal="center"/>
    </xf>
    <xf numFmtId="0" fontId="7" fillId="0" borderId="12" xfId="68" applyFont="1" applyBorder="1" applyAlignment="1">
      <alignment horizontal="left"/>
      <protection/>
    </xf>
    <xf numFmtId="0" fontId="7" fillId="33" borderId="10" xfId="69" applyFont="1" applyFill="1" applyBorder="1" applyAlignment="1">
      <alignment horizontal="center" vertical="top"/>
      <protection/>
    </xf>
    <xf numFmtId="0" fontId="6" fillId="33" borderId="12" xfId="69" applyFont="1" applyFill="1" applyBorder="1" applyAlignment="1">
      <alignment horizontal="left" vertical="top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0" fontId="7" fillId="33" borderId="22" xfId="69" applyFont="1" applyFill="1" applyBorder="1" applyAlignment="1">
      <alignment horizontal="center"/>
      <protection/>
    </xf>
    <xf numFmtId="0" fontId="7" fillId="33" borderId="12" xfId="69" applyFont="1" applyFill="1" applyBorder="1" applyAlignment="1">
      <alignment horizontal="left"/>
      <protection/>
    </xf>
    <xf numFmtId="0" fontId="7" fillId="33" borderId="12" xfId="69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12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/>
      <protection/>
    </xf>
    <xf numFmtId="0" fontId="6" fillId="33" borderId="12" xfId="69" applyFont="1" applyFill="1" applyBorder="1" applyAlignment="1">
      <alignment horizontal="left"/>
      <protection/>
    </xf>
    <xf numFmtId="0" fontId="7" fillId="33" borderId="11" xfId="67" applyFont="1" applyFill="1" applyBorder="1" applyAlignment="1">
      <alignment horizontal="center"/>
      <protection/>
    </xf>
    <xf numFmtId="0" fontId="11" fillId="33" borderId="13" xfId="69" applyFont="1" applyFill="1" applyBorder="1" applyAlignment="1">
      <alignment horizontal="center" vertical="center"/>
      <protection/>
    </xf>
    <xf numFmtId="0" fontId="7" fillId="33" borderId="22" xfId="67" applyFont="1" applyFill="1" applyBorder="1" applyAlignment="1">
      <alignment horizontal="center" vertical="top"/>
      <protection/>
    </xf>
    <xf numFmtId="0" fontId="6" fillId="33" borderId="12" xfId="67" applyFont="1" applyFill="1" applyBorder="1" applyAlignment="1">
      <alignment horizontal="left" vertical="top" wrapText="1"/>
      <protection/>
    </xf>
    <xf numFmtId="0" fontId="6" fillId="33" borderId="12" xfId="67" applyFont="1" applyFill="1" applyBorder="1" applyAlignment="1">
      <alignment horizontal="center" vertical="center"/>
      <protection/>
    </xf>
    <xf numFmtId="2" fontId="6" fillId="33" borderId="12" xfId="67" applyNumberFormat="1" applyFont="1" applyFill="1" applyBorder="1" applyAlignment="1">
      <alignment horizontal="center" vertical="center"/>
      <protection/>
    </xf>
    <xf numFmtId="0" fontId="7" fillId="33" borderId="22" xfId="67" applyFont="1" applyFill="1" applyBorder="1" applyAlignment="1">
      <alignment horizontal="center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top"/>
      <protection/>
    </xf>
    <xf numFmtId="0" fontId="7" fillId="33" borderId="15" xfId="69" applyFont="1" applyFill="1" applyBorder="1" applyAlignment="1">
      <alignment horizontal="center"/>
      <protection/>
    </xf>
    <xf numFmtId="0" fontId="6" fillId="33" borderId="12" xfId="64" applyFont="1" applyFill="1" applyBorder="1" applyAlignment="1">
      <alignment horizontal="left" vertical="top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2" fontId="6" fillId="33" borderId="12" xfId="64" applyNumberFormat="1" applyFont="1" applyFill="1" applyBorder="1" applyAlignment="1">
      <alignment horizontal="center" vertical="center" wrapText="1"/>
      <protection/>
    </xf>
    <xf numFmtId="2" fontId="7" fillId="33" borderId="12" xfId="64" applyNumberFormat="1" applyFont="1" applyFill="1" applyBorder="1" applyAlignment="1">
      <alignment horizontal="center" vertical="center" wrapText="1"/>
      <protection/>
    </xf>
    <xf numFmtId="0" fontId="7" fillId="33" borderId="12" xfId="66" applyFont="1" applyFill="1" applyBorder="1" applyAlignment="1">
      <alignment horizontal="left"/>
      <protection/>
    </xf>
    <xf numFmtId="0" fontId="7" fillId="33" borderId="12" xfId="66" applyFont="1" applyFill="1" applyBorder="1" applyAlignment="1">
      <alignment horizontal="center" vertical="center" wrapText="1"/>
      <protection/>
    </xf>
    <xf numFmtId="0" fontId="7" fillId="33" borderId="12" xfId="64" applyFont="1" applyFill="1" applyBorder="1" applyAlignment="1">
      <alignment horizontal="left" vertical="top" wrapText="1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7" fillId="33" borderId="18" xfId="72" applyFont="1" applyFill="1" applyBorder="1" applyAlignment="1">
      <alignment horizontal="center"/>
      <protection/>
    </xf>
    <xf numFmtId="0" fontId="11" fillId="33" borderId="13" xfId="70" applyFont="1" applyFill="1" applyBorder="1" applyAlignment="1">
      <alignment horizontal="center" vertical="center" wrapText="1"/>
      <protection/>
    </xf>
    <xf numFmtId="0" fontId="7" fillId="33" borderId="22" xfId="67" applyFont="1" applyFill="1" applyBorder="1" applyAlignment="1">
      <alignment horizontal="center" vertical="center"/>
      <protection/>
    </xf>
    <xf numFmtId="0" fontId="6" fillId="33" borderId="12" xfId="67" applyFont="1" applyFill="1" applyBorder="1" applyAlignment="1">
      <alignment horizontal="left" wrapText="1"/>
      <protection/>
    </xf>
    <xf numFmtId="0" fontId="6" fillId="33" borderId="12" xfId="67" applyFont="1" applyFill="1" applyBorder="1" applyAlignment="1">
      <alignment horizontal="center" vertical="center" wrapText="1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7" fillId="33" borderId="15" xfId="67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7" fillId="33" borderId="12" xfId="76" applyFont="1" applyFill="1" applyBorder="1" applyAlignment="1">
      <alignment horizontal="left"/>
      <protection/>
    </xf>
    <xf numFmtId="0" fontId="7" fillId="33" borderId="15" xfId="67" applyFont="1" applyFill="1" applyBorder="1" applyAlignment="1">
      <alignment horizontal="center"/>
      <protection/>
    </xf>
    <xf numFmtId="0" fontId="7" fillId="33" borderId="22" xfId="69" applyFont="1" applyFill="1" applyBorder="1" applyAlignment="1">
      <alignment horizontal="center" vertical="top"/>
      <protection/>
    </xf>
    <xf numFmtId="0" fontId="6" fillId="33" borderId="12" xfId="67" applyFont="1" applyFill="1" applyBorder="1" applyAlignment="1">
      <alignment horizontal="left"/>
      <protection/>
    </xf>
    <xf numFmtId="0" fontId="7" fillId="33" borderId="10" xfId="67" applyFont="1" applyFill="1" applyBorder="1" applyAlignment="1">
      <alignment horizontal="left"/>
      <protection/>
    </xf>
    <xf numFmtId="0" fontId="7" fillId="33" borderId="10" xfId="67" applyFont="1" applyFill="1" applyBorder="1" applyAlignment="1">
      <alignment horizontal="center" vertical="center" wrapText="1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0" fontId="7" fillId="33" borderId="12" xfId="72" applyFont="1" applyFill="1" applyBorder="1" applyAlignment="1">
      <alignment horizontal="center"/>
      <protection/>
    </xf>
    <xf numFmtId="0" fontId="6" fillId="33" borderId="12" xfId="72" applyFont="1" applyFill="1" applyBorder="1" applyAlignment="1">
      <alignment horizontal="center" wrapText="1"/>
      <protection/>
    </xf>
    <xf numFmtId="0" fontId="6" fillId="33" borderId="13" xfId="72" applyFont="1" applyFill="1" applyBorder="1" applyAlignment="1">
      <alignment horizontal="center"/>
      <protection/>
    </xf>
    <xf numFmtId="0" fontId="6" fillId="33" borderId="12" xfId="72" applyFont="1" applyFill="1" applyBorder="1" applyAlignment="1">
      <alignment horizontal="center"/>
      <protection/>
    </xf>
    <xf numFmtId="2" fontId="6" fillId="33" borderId="12" xfId="72" applyNumberFormat="1" applyFont="1" applyFill="1" applyBorder="1" applyAlignment="1">
      <alignment horizontal="center"/>
      <protection/>
    </xf>
    <xf numFmtId="2" fontId="6" fillId="33" borderId="13" xfId="72" applyNumberFormat="1" applyFont="1" applyFill="1" applyBorder="1" applyAlignment="1">
      <alignment horizontal="center"/>
      <protection/>
    </xf>
    <xf numFmtId="0" fontId="7" fillId="33" borderId="21" xfId="72" applyFont="1" applyFill="1" applyBorder="1" applyAlignment="1">
      <alignment horizontal="center"/>
      <protection/>
    </xf>
    <xf numFmtId="0" fontId="7" fillId="33" borderId="24" xfId="72" applyFont="1" applyFill="1" applyBorder="1" applyAlignment="1">
      <alignment horizontal="center"/>
      <protection/>
    </xf>
    <xf numFmtId="0" fontId="7" fillId="33" borderId="24" xfId="0" applyFont="1" applyFill="1" applyBorder="1" applyAlignment="1">
      <alignment horizontal="center"/>
    </xf>
    <xf numFmtId="0" fontId="54" fillId="33" borderId="1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3" xfId="76" applyFont="1" applyFill="1" applyBorder="1" applyAlignment="1">
      <alignment horizontal="center" vertical="center"/>
      <protection/>
    </xf>
    <xf numFmtId="0" fontId="7" fillId="33" borderId="24" xfId="76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7" fillId="33" borderId="23" xfId="67" applyFont="1" applyFill="1" applyBorder="1" applyAlignment="1">
      <alignment horizontal="center"/>
      <protection/>
    </xf>
    <xf numFmtId="0" fontId="7" fillId="33" borderId="10" xfId="69" applyFont="1" applyFill="1" applyBorder="1" applyAlignment="1">
      <alignment horizontal="left" vertical="center"/>
      <protection/>
    </xf>
    <xf numFmtId="0" fontId="7" fillId="33" borderId="16" xfId="0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2" fontId="7" fillId="33" borderId="22" xfId="0" applyNumberFormat="1" applyFont="1" applyFill="1" applyBorder="1" applyAlignment="1">
      <alignment horizontal="center" vertical="top" wrapText="1"/>
    </xf>
    <xf numFmtId="0" fontId="7" fillId="33" borderId="23" xfId="0" applyFont="1" applyFill="1" applyBorder="1" applyAlignment="1" quotePrefix="1">
      <alignment horizontal="center" vertical="top" wrapText="1"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14" xfId="67" applyFont="1" applyFill="1" applyBorder="1" applyAlignment="1">
      <alignment horizontal="left"/>
      <protection/>
    </xf>
    <xf numFmtId="0" fontId="7" fillId="33" borderId="21" xfId="67" applyFont="1" applyFill="1" applyBorder="1" applyAlignment="1">
      <alignment horizontal="left"/>
      <protection/>
    </xf>
    <xf numFmtId="0" fontId="7" fillId="33" borderId="10" xfId="69" applyFont="1" applyFill="1" applyBorder="1" applyAlignment="1">
      <alignment horizontal="left"/>
      <protection/>
    </xf>
    <xf numFmtId="0" fontId="7" fillId="33" borderId="14" xfId="69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7" fillId="33" borderId="15" xfId="0" applyFont="1" applyFill="1" applyBorder="1" applyAlignment="1">
      <alignment horizontal="center" wrapText="1"/>
    </xf>
    <xf numFmtId="0" fontId="7" fillId="33" borderId="18" xfId="0" applyFont="1" applyFill="1" applyBorder="1" applyAlignment="1" quotePrefix="1">
      <alignment horizontal="center" vertical="top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67" applyFont="1" applyFill="1" applyBorder="1" applyAlignment="1">
      <alignment horizontal="center"/>
      <protection/>
    </xf>
    <xf numFmtId="0" fontId="15" fillId="0" borderId="0" xfId="0" applyFont="1" applyBorder="1" applyAlignment="1">
      <alignment vertical="center"/>
    </xf>
    <xf numFmtId="0" fontId="7" fillId="0" borderId="12" xfId="66" applyFont="1" applyBorder="1" applyAlignment="1">
      <alignment horizontal="left"/>
      <protection/>
    </xf>
    <xf numFmtId="2" fontId="7" fillId="0" borderId="12" xfId="64" applyNumberFormat="1" applyFont="1" applyFill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left" vertical="top" wrapText="1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0" fontId="7" fillId="33" borderId="20" xfId="67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33" borderId="10" xfId="67" applyFont="1" applyFill="1" applyBorder="1" applyAlignment="1">
      <alignment horizontal="left" wrapText="1"/>
      <protection/>
    </xf>
    <xf numFmtId="0" fontId="6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top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1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2" xfId="0" applyNumberFormat="1" applyFont="1" applyFill="1" applyBorder="1" applyAlignment="1" quotePrefix="1">
      <alignment horizontal="center" vertical="top" wrapText="1"/>
    </xf>
    <xf numFmtId="1" fontId="7" fillId="33" borderId="12" xfId="0" applyNumberFormat="1" applyFont="1" applyFill="1" applyBorder="1" applyAlignment="1" quotePrefix="1">
      <alignment horizontal="center" vertical="top" wrapText="1"/>
    </xf>
    <xf numFmtId="0" fontId="7" fillId="33" borderId="12" xfId="0" applyFont="1" applyFill="1" applyBorder="1" applyAlignment="1" quotePrefix="1">
      <alignment horizontal="center" vertical="top" wrapText="1"/>
    </xf>
    <xf numFmtId="0" fontId="7" fillId="33" borderId="22" xfId="0" applyFont="1" applyFill="1" applyBorder="1" applyAlignment="1" quotePrefix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 quotePrefix="1">
      <alignment horizontal="left" vertical="center" wrapText="1"/>
    </xf>
    <xf numFmtId="199" fontId="57" fillId="33" borderId="1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 quotePrefix="1">
      <alignment horizontal="left" vertical="center" wrapText="1"/>
    </xf>
    <xf numFmtId="2" fontId="57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199" fontId="7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top" wrapText="1"/>
    </xf>
    <xf numFmtId="9" fontId="6" fillId="33" borderId="15" xfId="0" applyNumberFormat="1" applyFont="1" applyFill="1" applyBorder="1" applyAlignment="1">
      <alignment horizontal="center" vertical="top" wrapText="1"/>
    </xf>
    <xf numFmtId="1" fontId="8" fillId="33" borderId="15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9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63" applyFont="1" applyFill="1" applyBorder="1" applyAlignment="1">
      <alignment horizontal="center" vertical="center" wrapText="1"/>
      <protection/>
    </xf>
    <xf numFmtId="199" fontId="7" fillId="33" borderId="12" xfId="63" applyNumberFormat="1" applyFont="1" applyFill="1" applyBorder="1" applyAlignment="1">
      <alignment horizontal="center" vertical="center"/>
      <protection/>
    </xf>
    <xf numFmtId="2" fontId="6" fillId="33" borderId="15" xfId="0" applyNumberFormat="1" applyFont="1" applyFill="1" applyBorder="1" applyAlignment="1">
      <alignment horizontal="center" vertical="top" wrapText="1"/>
    </xf>
    <xf numFmtId="0" fontId="7" fillId="33" borderId="19" xfId="67" applyFont="1" applyFill="1" applyBorder="1" applyAlignment="1">
      <alignment horizontal="center" vertical="center"/>
      <protection/>
    </xf>
    <xf numFmtId="0" fontId="6" fillId="33" borderId="12" xfId="69" applyFont="1" applyFill="1" applyBorder="1" applyAlignment="1">
      <alignment horizontal="left" vertical="center" wrapText="1"/>
      <protection/>
    </xf>
    <xf numFmtId="0" fontId="7" fillId="33" borderId="19" xfId="0" applyFont="1" applyFill="1" applyBorder="1" applyAlignment="1" quotePrefix="1">
      <alignment horizontal="center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4" xfId="76" applyFont="1" applyFill="1" applyBorder="1" applyAlignment="1">
      <alignment horizontal="left" vertical="center" wrapText="1"/>
      <protection/>
    </xf>
    <xf numFmtId="0" fontId="7" fillId="33" borderId="10" xfId="67" applyFont="1" applyFill="1" applyBorder="1" applyAlignment="1">
      <alignment horizontal="center"/>
      <protection/>
    </xf>
    <xf numFmtId="0" fontId="6" fillId="33" borderId="17" xfId="76" applyFont="1" applyFill="1" applyBorder="1" applyAlignment="1">
      <alignment horizontal="left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0" fontId="6" fillId="33" borderId="14" xfId="69" applyFont="1" applyFill="1" applyBorder="1" applyAlignment="1">
      <alignment horizontal="left"/>
      <protection/>
    </xf>
    <xf numFmtId="0" fontId="6" fillId="33" borderId="10" xfId="67" applyFont="1" applyFill="1" applyBorder="1" applyAlignment="1">
      <alignment horizontal="center" vertical="center"/>
      <protection/>
    </xf>
    <xf numFmtId="2" fontId="6" fillId="33" borderId="10" xfId="67" applyNumberFormat="1" applyFont="1" applyFill="1" applyBorder="1" applyAlignment="1">
      <alignment horizontal="center" vertical="center"/>
      <protection/>
    </xf>
    <xf numFmtId="0" fontId="7" fillId="33" borderId="20" xfId="67" applyFont="1" applyFill="1" applyBorder="1" applyAlignment="1">
      <alignment horizontal="center"/>
      <protection/>
    </xf>
    <xf numFmtId="0" fontId="6" fillId="33" borderId="12" xfId="0" applyFont="1" applyFill="1" applyBorder="1" applyAlignment="1">
      <alignment horizontal="left" vertical="center"/>
    </xf>
    <xf numFmtId="2" fontId="7" fillId="33" borderId="12" xfId="46" applyNumberFormat="1" applyFont="1" applyFill="1" applyBorder="1" applyAlignment="1">
      <alignment horizontal="center" vertical="center"/>
    </xf>
    <xf numFmtId="0" fontId="7" fillId="33" borderId="12" xfId="69" applyFont="1" applyFill="1" applyBorder="1" applyAlignment="1">
      <alignment horizontal="left" wrapText="1"/>
      <protection/>
    </xf>
    <xf numFmtId="2" fontId="7" fillId="33" borderId="12" xfId="66" applyNumberFormat="1" applyFont="1" applyFill="1" applyBorder="1" applyAlignment="1">
      <alignment horizontal="center" vertical="center"/>
      <protection/>
    </xf>
    <xf numFmtId="2" fontId="7" fillId="33" borderId="12" xfId="71" applyNumberFormat="1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left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 quotePrefix="1">
      <alignment horizontal="center" vertical="center" wrapText="1"/>
    </xf>
    <xf numFmtId="1" fontId="7" fillId="33" borderId="12" xfId="0" applyNumberFormat="1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 quotePrefix="1">
      <alignment horizontal="center" vertical="center" wrapText="1"/>
    </xf>
    <xf numFmtId="0" fontId="7" fillId="33" borderId="12" xfId="0" applyNumberFormat="1" applyFont="1" applyFill="1" applyBorder="1" applyAlignment="1" quotePrefix="1">
      <alignment horizontal="center" vertical="center" wrapText="1"/>
    </xf>
    <xf numFmtId="0" fontId="7" fillId="33" borderId="12" xfId="46" applyNumberFormat="1" applyFont="1" applyFill="1" applyBorder="1" applyAlignment="1" quotePrefix="1">
      <alignment horizontal="center" vertical="center" wrapText="1"/>
    </xf>
    <xf numFmtId="2" fontId="7" fillId="33" borderId="12" xfId="46" applyNumberFormat="1" applyFont="1" applyFill="1" applyBorder="1" applyAlignment="1" quotePrefix="1">
      <alignment horizontal="center" vertical="center" wrapText="1"/>
    </xf>
    <xf numFmtId="49" fontId="7" fillId="33" borderId="12" xfId="0" applyNumberFormat="1" applyFont="1" applyFill="1" applyBorder="1" applyAlignment="1" quotePrefix="1">
      <alignment horizontal="center" vertical="center" wrapText="1"/>
    </xf>
    <xf numFmtId="0" fontId="7" fillId="33" borderId="16" xfId="0" applyFont="1" applyFill="1" applyBorder="1" applyAlignment="1" quotePrefix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2" xfId="46" applyNumberFormat="1" applyFont="1" applyFill="1" applyBorder="1" applyAlignment="1">
      <alignment horizontal="center" vertical="center"/>
    </xf>
    <xf numFmtId="2" fontId="6" fillId="33" borderId="12" xfId="46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33" borderId="21" xfId="0" applyFont="1" applyFill="1" applyBorder="1" applyAlignment="1">
      <alignment vertical="top" wrapText="1"/>
    </xf>
    <xf numFmtId="0" fontId="7" fillId="0" borderId="12" xfId="0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33" borderId="19" xfId="0" applyFont="1" applyFill="1" applyBorder="1" applyAlignment="1" quotePrefix="1">
      <alignment horizontal="center" wrapText="1"/>
    </xf>
    <xf numFmtId="0" fontId="6" fillId="0" borderId="12" xfId="0" applyFont="1" applyBorder="1" applyAlignment="1" quotePrefix="1">
      <alignment horizontal="left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2" fontId="6" fillId="0" borderId="12" xfId="0" applyNumberFormat="1" applyFont="1" applyBorder="1" applyAlignment="1" quotePrefix="1">
      <alignment horizontal="center" vertical="center" wrapText="1"/>
    </xf>
    <xf numFmtId="0" fontId="7" fillId="33" borderId="23" xfId="0" applyFont="1" applyFill="1" applyBorder="1" applyAlignment="1" quotePrefix="1">
      <alignment horizontal="center" wrapText="1"/>
    </xf>
    <xf numFmtId="19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top" wrapText="1"/>
    </xf>
    <xf numFmtId="2" fontId="7" fillId="33" borderId="12" xfId="65" applyNumberFormat="1" applyFont="1" applyFill="1" applyBorder="1" applyAlignment="1">
      <alignment horizontal="center"/>
      <protection/>
    </xf>
    <xf numFmtId="0" fontId="7" fillId="0" borderId="12" xfId="0" applyFont="1" applyBorder="1" applyAlignment="1" quotePrefix="1">
      <alignment horizontal="left" vertical="center" wrapText="1"/>
    </xf>
    <xf numFmtId="0" fontId="7" fillId="33" borderId="23" xfId="0" applyFont="1" applyFill="1" applyBorder="1" applyAlignment="1" quotePrefix="1">
      <alignment horizontal="center" vertical="center" wrapText="1"/>
    </xf>
    <xf numFmtId="2" fontId="7" fillId="0" borderId="12" xfId="62" applyNumberFormat="1" applyFont="1" applyBorder="1" applyAlignment="1">
      <alignment horizontal="center" vertical="center" wrapText="1"/>
      <protection/>
    </xf>
    <xf numFmtId="49" fontId="7" fillId="0" borderId="12" xfId="0" applyNumberFormat="1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top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 vertical="top" wrapText="1"/>
    </xf>
    <xf numFmtId="0" fontId="15" fillId="0" borderId="13" xfId="0" applyNumberFormat="1" applyFont="1" applyFill="1" applyBorder="1" applyAlignment="1">
      <alignment horizontal="center" vertical="top" wrapText="1"/>
    </xf>
    <xf numFmtId="2" fontId="15" fillId="0" borderId="14" xfId="0" applyNumberFormat="1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33" borderId="10" xfId="68" applyFont="1" applyFill="1" applyBorder="1" applyAlignment="1">
      <alignment horizontal="center" vertical="center"/>
      <protection/>
    </xf>
    <xf numFmtId="0" fontId="7" fillId="0" borderId="10" xfId="0" applyNumberFormat="1" applyFont="1" applyBorder="1" applyAlignment="1" quotePrefix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7" fillId="33" borderId="12" xfId="71" applyNumberFormat="1" applyFont="1" applyFill="1" applyBorder="1" applyAlignment="1">
      <alignment horizontal="right" vertical="center" wrapText="1"/>
      <protection/>
    </xf>
    <xf numFmtId="0" fontId="7" fillId="33" borderId="12" xfId="71" applyNumberFormat="1" applyFont="1" applyFill="1" applyBorder="1" applyAlignment="1">
      <alignment horizontal="center" vertical="center" wrapText="1"/>
      <protection/>
    </xf>
    <xf numFmtId="2" fontId="7" fillId="33" borderId="10" xfId="71" applyNumberFormat="1" applyFont="1" applyFill="1" applyBorder="1" applyAlignment="1">
      <alignment horizontal="center" vertical="center" wrapText="1"/>
      <protection/>
    </xf>
    <xf numFmtId="2" fontId="7" fillId="33" borderId="15" xfId="7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 quotePrefix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1" fillId="33" borderId="16" xfId="0" applyFont="1" applyFill="1" applyBorder="1" applyAlignment="1" quotePrefix="1">
      <alignment horizontal="center" vertical="center" wrapText="1"/>
    </xf>
    <xf numFmtId="0" fontId="11" fillId="33" borderId="0" xfId="0" applyFont="1" applyFill="1" applyBorder="1" applyAlignment="1" quotePrefix="1">
      <alignment horizontal="center" vertical="top" wrapText="1"/>
    </xf>
    <xf numFmtId="0" fontId="11" fillId="33" borderId="16" xfId="0" applyFont="1" applyFill="1" applyBorder="1" applyAlignment="1" quotePrefix="1">
      <alignment horizontal="center" vertical="top" wrapText="1"/>
    </xf>
    <xf numFmtId="0" fontId="11" fillId="33" borderId="0" xfId="0" applyFont="1" applyFill="1" applyBorder="1" applyAlignment="1" quotePrefix="1">
      <alignment horizontal="center" vertical="center" wrapText="1"/>
    </xf>
    <xf numFmtId="0" fontId="11" fillId="0" borderId="16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33" borderId="12" xfId="71" applyNumberFormat="1" applyFont="1" applyFill="1" applyBorder="1" applyAlignment="1">
      <alignment horizontal="center" vertical="center" wrapText="1"/>
      <protection/>
    </xf>
    <xf numFmtId="0" fontId="7" fillId="33" borderId="12" xfId="71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2" xfId="62"/>
    <cellStyle name="Normal 29" xfId="63"/>
    <cellStyle name="Normal 53" xfId="64"/>
    <cellStyle name="Normal_Book1 2" xfId="65"/>
    <cellStyle name="Normal_el.momaragebabenzo" xfId="66"/>
    <cellStyle name="Normal_sida kanalizaciadigomi" xfId="67"/>
    <cellStyle name="Normal_sida wyalsadeni 3" xfId="68"/>
    <cellStyle name="Normal_sida wyalsadeni_xarGaRricxva  remonti maisuraZis q.transp. sammarTvelos" xfId="69"/>
    <cellStyle name="Normal_sida wyalsadenidigomi 2" xfId="70"/>
    <cellStyle name="Normal_stadion-1" xfId="71"/>
    <cellStyle name="Normal_Xl0000048 2 2 2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Обычный_SAN2008-I" xfId="8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0" cy="333375"/>
    <xdr:sp>
      <xdr:nvSpPr>
        <xdr:cNvPr id="1" name="Text Box 10"/>
        <xdr:cNvSpPr txBox="1">
          <a:spLocks noChangeArrowheads="1"/>
        </xdr:cNvSpPr>
      </xdr:nvSpPr>
      <xdr:spPr>
        <a:xfrm>
          <a:off x="6667500" y="59531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0" cy="333375"/>
    <xdr:sp>
      <xdr:nvSpPr>
        <xdr:cNvPr id="2" name="Text Box 11"/>
        <xdr:cNvSpPr txBox="1">
          <a:spLocks noChangeArrowheads="1"/>
        </xdr:cNvSpPr>
      </xdr:nvSpPr>
      <xdr:spPr>
        <a:xfrm>
          <a:off x="6667500" y="59531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190500"/>
    <xdr:sp>
      <xdr:nvSpPr>
        <xdr:cNvPr id="3" name="Text Box 65"/>
        <xdr:cNvSpPr txBox="1">
          <a:spLocks noChangeArrowheads="1"/>
        </xdr:cNvSpPr>
      </xdr:nvSpPr>
      <xdr:spPr>
        <a:xfrm>
          <a:off x="6667500" y="5953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190500"/>
    <xdr:sp>
      <xdr:nvSpPr>
        <xdr:cNvPr id="4" name="Text Box 91"/>
        <xdr:cNvSpPr txBox="1">
          <a:spLocks noChangeArrowheads="1"/>
        </xdr:cNvSpPr>
      </xdr:nvSpPr>
      <xdr:spPr>
        <a:xfrm>
          <a:off x="6667500" y="5953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190500"/>
    <xdr:sp>
      <xdr:nvSpPr>
        <xdr:cNvPr id="5" name="Text Box 65"/>
        <xdr:cNvSpPr txBox="1">
          <a:spLocks noChangeArrowheads="1"/>
        </xdr:cNvSpPr>
      </xdr:nvSpPr>
      <xdr:spPr>
        <a:xfrm>
          <a:off x="6667500" y="5953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190500"/>
    <xdr:sp>
      <xdr:nvSpPr>
        <xdr:cNvPr id="6" name="Text Box 91"/>
        <xdr:cNvSpPr txBox="1">
          <a:spLocks noChangeArrowheads="1"/>
        </xdr:cNvSpPr>
      </xdr:nvSpPr>
      <xdr:spPr>
        <a:xfrm>
          <a:off x="6667500" y="5953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190500"/>
    <xdr:sp>
      <xdr:nvSpPr>
        <xdr:cNvPr id="7" name="Text Box 46"/>
        <xdr:cNvSpPr txBox="1">
          <a:spLocks noChangeArrowheads="1"/>
        </xdr:cNvSpPr>
      </xdr:nvSpPr>
      <xdr:spPr>
        <a:xfrm>
          <a:off x="6667500" y="5953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190500"/>
    <xdr:sp>
      <xdr:nvSpPr>
        <xdr:cNvPr id="8" name="Text Box 43"/>
        <xdr:cNvSpPr txBox="1">
          <a:spLocks noChangeArrowheads="1"/>
        </xdr:cNvSpPr>
      </xdr:nvSpPr>
      <xdr:spPr>
        <a:xfrm>
          <a:off x="6667500" y="5953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0" cy="352425"/>
    <xdr:sp>
      <xdr:nvSpPr>
        <xdr:cNvPr id="9" name="Text Box 10"/>
        <xdr:cNvSpPr txBox="1">
          <a:spLocks noChangeArrowheads="1"/>
        </xdr:cNvSpPr>
      </xdr:nvSpPr>
      <xdr:spPr>
        <a:xfrm>
          <a:off x="6667500" y="5953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0" cy="352425"/>
    <xdr:sp>
      <xdr:nvSpPr>
        <xdr:cNvPr id="10" name="Text Box 11"/>
        <xdr:cNvSpPr txBox="1">
          <a:spLocks noChangeArrowheads="1"/>
        </xdr:cNvSpPr>
      </xdr:nvSpPr>
      <xdr:spPr>
        <a:xfrm>
          <a:off x="6667500" y="5953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0025"/>
    <xdr:sp>
      <xdr:nvSpPr>
        <xdr:cNvPr id="11" name="Text Box 65"/>
        <xdr:cNvSpPr txBox="1">
          <a:spLocks noChangeArrowheads="1"/>
        </xdr:cNvSpPr>
      </xdr:nvSpPr>
      <xdr:spPr>
        <a:xfrm>
          <a:off x="6667500" y="595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0025"/>
    <xdr:sp>
      <xdr:nvSpPr>
        <xdr:cNvPr id="12" name="Text Box 91"/>
        <xdr:cNvSpPr txBox="1">
          <a:spLocks noChangeArrowheads="1"/>
        </xdr:cNvSpPr>
      </xdr:nvSpPr>
      <xdr:spPr>
        <a:xfrm>
          <a:off x="6667500" y="595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0025"/>
    <xdr:sp>
      <xdr:nvSpPr>
        <xdr:cNvPr id="13" name="Text Box 65"/>
        <xdr:cNvSpPr txBox="1">
          <a:spLocks noChangeArrowheads="1"/>
        </xdr:cNvSpPr>
      </xdr:nvSpPr>
      <xdr:spPr>
        <a:xfrm>
          <a:off x="6667500" y="595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0025"/>
    <xdr:sp>
      <xdr:nvSpPr>
        <xdr:cNvPr id="14" name="Text Box 91"/>
        <xdr:cNvSpPr txBox="1">
          <a:spLocks noChangeArrowheads="1"/>
        </xdr:cNvSpPr>
      </xdr:nvSpPr>
      <xdr:spPr>
        <a:xfrm>
          <a:off x="6667500" y="595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0025"/>
    <xdr:sp>
      <xdr:nvSpPr>
        <xdr:cNvPr id="15" name="Text Box 46"/>
        <xdr:cNvSpPr txBox="1">
          <a:spLocks noChangeArrowheads="1"/>
        </xdr:cNvSpPr>
      </xdr:nvSpPr>
      <xdr:spPr>
        <a:xfrm>
          <a:off x="6667500" y="595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85725" cy="200025"/>
    <xdr:sp>
      <xdr:nvSpPr>
        <xdr:cNvPr id="16" name="Text Box 43"/>
        <xdr:cNvSpPr txBox="1">
          <a:spLocks noChangeArrowheads="1"/>
        </xdr:cNvSpPr>
      </xdr:nvSpPr>
      <xdr:spPr>
        <a:xfrm>
          <a:off x="6667500" y="595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17" name="Text Box 65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18" name="Text Box 91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19" name="Text Box 65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0" name="Text Box 91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1" name="Text Box 46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2" name="Text Box 43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3" name="Text Box 65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4" name="Text Box 91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5" name="Text Box 65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6" name="Text Box 91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7" name="Text Box 46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8" name="Text Box 43"/>
        <xdr:cNvSpPr txBox="1">
          <a:spLocks noChangeArrowheads="1"/>
        </xdr:cNvSpPr>
      </xdr:nvSpPr>
      <xdr:spPr>
        <a:xfrm>
          <a:off x="6667500" y="3238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33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33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802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33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802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7910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7910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4105275" y="8029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33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802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33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8029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41052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7910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791075" y="8029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4105275" y="8029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4105275" y="8029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31</xdr:row>
      <xdr:rowOff>0</xdr:rowOff>
    </xdr:from>
    <xdr:ext cx="0" cy="333375"/>
    <xdr:sp>
      <xdr:nvSpPr>
        <xdr:cNvPr id="1" name="Text Box 10"/>
        <xdr:cNvSpPr txBox="1">
          <a:spLocks noChangeArrowheads="1"/>
        </xdr:cNvSpPr>
      </xdr:nvSpPr>
      <xdr:spPr>
        <a:xfrm>
          <a:off x="4648200" y="71723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31</xdr:row>
      <xdr:rowOff>0</xdr:rowOff>
    </xdr:from>
    <xdr:ext cx="0" cy="333375"/>
    <xdr:sp>
      <xdr:nvSpPr>
        <xdr:cNvPr id="2" name="Text Box 11"/>
        <xdr:cNvSpPr txBox="1">
          <a:spLocks noChangeArrowheads="1"/>
        </xdr:cNvSpPr>
      </xdr:nvSpPr>
      <xdr:spPr>
        <a:xfrm>
          <a:off x="4648200" y="71723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>
      <xdr:nvSpPr>
        <xdr:cNvPr id="3" name="Text Box 65"/>
        <xdr:cNvSpPr txBox="1">
          <a:spLocks noChangeArrowheads="1"/>
        </xdr:cNvSpPr>
      </xdr:nvSpPr>
      <xdr:spPr>
        <a:xfrm>
          <a:off x="4648200" y="717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>
      <xdr:nvSpPr>
        <xdr:cNvPr id="4" name="Text Box 91"/>
        <xdr:cNvSpPr txBox="1">
          <a:spLocks noChangeArrowheads="1"/>
        </xdr:cNvSpPr>
      </xdr:nvSpPr>
      <xdr:spPr>
        <a:xfrm>
          <a:off x="4648200" y="717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>
      <xdr:nvSpPr>
        <xdr:cNvPr id="5" name="Text Box 65"/>
        <xdr:cNvSpPr txBox="1">
          <a:spLocks noChangeArrowheads="1"/>
        </xdr:cNvSpPr>
      </xdr:nvSpPr>
      <xdr:spPr>
        <a:xfrm>
          <a:off x="4648200" y="717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>
      <xdr:nvSpPr>
        <xdr:cNvPr id="6" name="Text Box 91"/>
        <xdr:cNvSpPr txBox="1">
          <a:spLocks noChangeArrowheads="1"/>
        </xdr:cNvSpPr>
      </xdr:nvSpPr>
      <xdr:spPr>
        <a:xfrm>
          <a:off x="4648200" y="717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190500"/>
    <xdr:sp>
      <xdr:nvSpPr>
        <xdr:cNvPr id="7" name="Text Box 46"/>
        <xdr:cNvSpPr txBox="1">
          <a:spLocks noChangeArrowheads="1"/>
        </xdr:cNvSpPr>
      </xdr:nvSpPr>
      <xdr:spPr>
        <a:xfrm>
          <a:off x="5353050" y="717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190500"/>
    <xdr:sp>
      <xdr:nvSpPr>
        <xdr:cNvPr id="8" name="Text Box 43"/>
        <xdr:cNvSpPr txBox="1">
          <a:spLocks noChangeArrowheads="1"/>
        </xdr:cNvSpPr>
      </xdr:nvSpPr>
      <xdr:spPr>
        <a:xfrm>
          <a:off x="5353050" y="717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33</xdr:row>
      <xdr:rowOff>0</xdr:rowOff>
    </xdr:from>
    <xdr:ext cx="0" cy="352425"/>
    <xdr:sp>
      <xdr:nvSpPr>
        <xdr:cNvPr id="9" name="Text Box 10"/>
        <xdr:cNvSpPr txBox="1">
          <a:spLocks noChangeArrowheads="1"/>
        </xdr:cNvSpPr>
      </xdr:nvSpPr>
      <xdr:spPr>
        <a:xfrm>
          <a:off x="4648200" y="74961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33</xdr:row>
      <xdr:rowOff>0</xdr:rowOff>
    </xdr:from>
    <xdr:ext cx="0" cy="352425"/>
    <xdr:sp>
      <xdr:nvSpPr>
        <xdr:cNvPr id="10" name="Text Box 11"/>
        <xdr:cNvSpPr txBox="1">
          <a:spLocks noChangeArrowheads="1"/>
        </xdr:cNvSpPr>
      </xdr:nvSpPr>
      <xdr:spPr>
        <a:xfrm>
          <a:off x="4648200" y="74961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>
      <xdr:nvSpPr>
        <xdr:cNvPr id="11" name="Text Box 65"/>
        <xdr:cNvSpPr txBox="1">
          <a:spLocks noChangeArrowheads="1"/>
        </xdr:cNvSpPr>
      </xdr:nvSpPr>
      <xdr:spPr>
        <a:xfrm>
          <a:off x="4648200" y="749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>
      <xdr:nvSpPr>
        <xdr:cNvPr id="12" name="Text Box 91"/>
        <xdr:cNvSpPr txBox="1">
          <a:spLocks noChangeArrowheads="1"/>
        </xdr:cNvSpPr>
      </xdr:nvSpPr>
      <xdr:spPr>
        <a:xfrm>
          <a:off x="4648200" y="749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>
      <xdr:nvSpPr>
        <xdr:cNvPr id="13" name="Text Box 65"/>
        <xdr:cNvSpPr txBox="1">
          <a:spLocks noChangeArrowheads="1"/>
        </xdr:cNvSpPr>
      </xdr:nvSpPr>
      <xdr:spPr>
        <a:xfrm>
          <a:off x="4648200" y="749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>
      <xdr:nvSpPr>
        <xdr:cNvPr id="14" name="Text Box 91"/>
        <xdr:cNvSpPr txBox="1">
          <a:spLocks noChangeArrowheads="1"/>
        </xdr:cNvSpPr>
      </xdr:nvSpPr>
      <xdr:spPr>
        <a:xfrm>
          <a:off x="4648200" y="749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>
      <xdr:nvSpPr>
        <xdr:cNvPr id="15" name="Text Box 46"/>
        <xdr:cNvSpPr txBox="1">
          <a:spLocks noChangeArrowheads="1"/>
        </xdr:cNvSpPr>
      </xdr:nvSpPr>
      <xdr:spPr>
        <a:xfrm>
          <a:off x="5353050" y="749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>
      <xdr:nvSpPr>
        <xdr:cNvPr id="16" name="Text Box 43"/>
        <xdr:cNvSpPr txBox="1">
          <a:spLocks noChangeArrowheads="1"/>
        </xdr:cNvSpPr>
      </xdr:nvSpPr>
      <xdr:spPr>
        <a:xfrm>
          <a:off x="5353050" y="749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17" name="Text Box 65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18" name="Text Box 91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19" name="Text Box 65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20" name="Text Box 91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76225"/>
    <xdr:sp>
      <xdr:nvSpPr>
        <xdr:cNvPr id="21" name="Text Box 46"/>
        <xdr:cNvSpPr txBox="1">
          <a:spLocks noChangeArrowheads="1"/>
        </xdr:cNvSpPr>
      </xdr:nvSpPr>
      <xdr:spPr>
        <a:xfrm>
          <a:off x="535305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76225"/>
    <xdr:sp>
      <xdr:nvSpPr>
        <xdr:cNvPr id="22" name="Text Box 43"/>
        <xdr:cNvSpPr txBox="1">
          <a:spLocks noChangeArrowheads="1"/>
        </xdr:cNvSpPr>
      </xdr:nvSpPr>
      <xdr:spPr>
        <a:xfrm>
          <a:off x="535305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23" name="Text Box 65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24" name="Text Box 91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25" name="Text Box 65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76225"/>
    <xdr:sp>
      <xdr:nvSpPr>
        <xdr:cNvPr id="26" name="Text Box 91"/>
        <xdr:cNvSpPr txBox="1">
          <a:spLocks noChangeArrowheads="1"/>
        </xdr:cNvSpPr>
      </xdr:nvSpPr>
      <xdr:spPr>
        <a:xfrm>
          <a:off x="464820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76225"/>
    <xdr:sp>
      <xdr:nvSpPr>
        <xdr:cNvPr id="27" name="Text Box 46"/>
        <xdr:cNvSpPr txBox="1">
          <a:spLocks noChangeArrowheads="1"/>
        </xdr:cNvSpPr>
      </xdr:nvSpPr>
      <xdr:spPr>
        <a:xfrm>
          <a:off x="535305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76225"/>
    <xdr:sp>
      <xdr:nvSpPr>
        <xdr:cNvPr id="28" name="Text Box 43"/>
        <xdr:cNvSpPr txBox="1">
          <a:spLocks noChangeArrowheads="1"/>
        </xdr:cNvSpPr>
      </xdr:nvSpPr>
      <xdr:spPr>
        <a:xfrm>
          <a:off x="5353050" y="3314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20</xdr:row>
      <xdr:rowOff>0</xdr:rowOff>
    </xdr:from>
    <xdr:ext cx="0" cy="333375"/>
    <xdr:sp>
      <xdr:nvSpPr>
        <xdr:cNvPr id="1" name="Text Box 10"/>
        <xdr:cNvSpPr txBox="1">
          <a:spLocks noChangeArrowheads="1"/>
        </xdr:cNvSpPr>
      </xdr:nvSpPr>
      <xdr:spPr>
        <a:xfrm>
          <a:off x="5010150" y="4838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20</xdr:row>
      <xdr:rowOff>0</xdr:rowOff>
    </xdr:from>
    <xdr:ext cx="0" cy="333375"/>
    <xdr:sp>
      <xdr:nvSpPr>
        <xdr:cNvPr id="2" name="Text Box 11"/>
        <xdr:cNvSpPr txBox="1">
          <a:spLocks noChangeArrowheads="1"/>
        </xdr:cNvSpPr>
      </xdr:nvSpPr>
      <xdr:spPr>
        <a:xfrm>
          <a:off x="5010150" y="4838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190500"/>
    <xdr:sp>
      <xdr:nvSpPr>
        <xdr:cNvPr id="3" name="Text Box 65"/>
        <xdr:cNvSpPr txBox="1">
          <a:spLocks noChangeArrowheads="1"/>
        </xdr:cNvSpPr>
      </xdr:nvSpPr>
      <xdr:spPr>
        <a:xfrm>
          <a:off x="5010150" y="483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190500"/>
    <xdr:sp>
      <xdr:nvSpPr>
        <xdr:cNvPr id="4" name="Text Box 91"/>
        <xdr:cNvSpPr txBox="1">
          <a:spLocks noChangeArrowheads="1"/>
        </xdr:cNvSpPr>
      </xdr:nvSpPr>
      <xdr:spPr>
        <a:xfrm>
          <a:off x="5010150" y="483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190500"/>
    <xdr:sp>
      <xdr:nvSpPr>
        <xdr:cNvPr id="5" name="Text Box 65"/>
        <xdr:cNvSpPr txBox="1">
          <a:spLocks noChangeArrowheads="1"/>
        </xdr:cNvSpPr>
      </xdr:nvSpPr>
      <xdr:spPr>
        <a:xfrm>
          <a:off x="5010150" y="483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190500"/>
    <xdr:sp>
      <xdr:nvSpPr>
        <xdr:cNvPr id="6" name="Text Box 91"/>
        <xdr:cNvSpPr txBox="1">
          <a:spLocks noChangeArrowheads="1"/>
        </xdr:cNvSpPr>
      </xdr:nvSpPr>
      <xdr:spPr>
        <a:xfrm>
          <a:off x="5010150" y="483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5725" cy="190500"/>
    <xdr:sp>
      <xdr:nvSpPr>
        <xdr:cNvPr id="7" name="Text Box 46"/>
        <xdr:cNvSpPr txBox="1">
          <a:spLocks noChangeArrowheads="1"/>
        </xdr:cNvSpPr>
      </xdr:nvSpPr>
      <xdr:spPr>
        <a:xfrm>
          <a:off x="5715000" y="483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5725" cy="190500"/>
    <xdr:sp>
      <xdr:nvSpPr>
        <xdr:cNvPr id="8" name="Text Box 43"/>
        <xdr:cNvSpPr txBox="1">
          <a:spLocks noChangeArrowheads="1"/>
        </xdr:cNvSpPr>
      </xdr:nvSpPr>
      <xdr:spPr>
        <a:xfrm>
          <a:off x="5715000" y="483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20</xdr:row>
      <xdr:rowOff>0</xdr:rowOff>
    </xdr:from>
    <xdr:ext cx="0" cy="352425"/>
    <xdr:sp>
      <xdr:nvSpPr>
        <xdr:cNvPr id="9" name="Text Box 10"/>
        <xdr:cNvSpPr txBox="1">
          <a:spLocks noChangeArrowheads="1"/>
        </xdr:cNvSpPr>
      </xdr:nvSpPr>
      <xdr:spPr>
        <a:xfrm>
          <a:off x="5010150" y="48387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20</xdr:row>
      <xdr:rowOff>0</xdr:rowOff>
    </xdr:from>
    <xdr:ext cx="0" cy="352425"/>
    <xdr:sp>
      <xdr:nvSpPr>
        <xdr:cNvPr id="10" name="Text Box 11"/>
        <xdr:cNvSpPr txBox="1">
          <a:spLocks noChangeArrowheads="1"/>
        </xdr:cNvSpPr>
      </xdr:nvSpPr>
      <xdr:spPr>
        <a:xfrm>
          <a:off x="5010150" y="48387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0025"/>
    <xdr:sp>
      <xdr:nvSpPr>
        <xdr:cNvPr id="11" name="Text Box 65"/>
        <xdr:cNvSpPr txBox="1">
          <a:spLocks noChangeArrowheads="1"/>
        </xdr:cNvSpPr>
      </xdr:nvSpPr>
      <xdr:spPr>
        <a:xfrm>
          <a:off x="501015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0025"/>
    <xdr:sp>
      <xdr:nvSpPr>
        <xdr:cNvPr id="12" name="Text Box 91"/>
        <xdr:cNvSpPr txBox="1">
          <a:spLocks noChangeArrowheads="1"/>
        </xdr:cNvSpPr>
      </xdr:nvSpPr>
      <xdr:spPr>
        <a:xfrm>
          <a:off x="501015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0025"/>
    <xdr:sp>
      <xdr:nvSpPr>
        <xdr:cNvPr id="13" name="Text Box 65"/>
        <xdr:cNvSpPr txBox="1">
          <a:spLocks noChangeArrowheads="1"/>
        </xdr:cNvSpPr>
      </xdr:nvSpPr>
      <xdr:spPr>
        <a:xfrm>
          <a:off x="501015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0025"/>
    <xdr:sp>
      <xdr:nvSpPr>
        <xdr:cNvPr id="14" name="Text Box 91"/>
        <xdr:cNvSpPr txBox="1">
          <a:spLocks noChangeArrowheads="1"/>
        </xdr:cNvSpPr>
      </xdr:nvSpPr>
      <xdr:spPr>
        <a:xfrm>
          <a:off x="501015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5725" cy="200025"/>
    <xdr:sp>
      <xdr:nvSpPr>
        <xdr:cNvPr id="15" name="Text Box 46"/>
        <xdr:cNvSpPr txBox="1">
          <a:spLocks noChangeArrowheads="1"/>
        </xdr:cNvSpPr>
      </xdr:nvSpPr>
      <xdr:spPr>
        <a:xfrm>
          <a:off x="571500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5725" cy="200025"/>
    <xdr:sp>
      <xdr:nvSpPr>
        <xdr:cNvPr id="16" name="Text Box 43"/>
        <xdr:cNvSpPr txBox="1">
          <a:spLocks noChangeArrowheads="1"/>
        </xdr:cNvSpPr>
      </xdr:nvSpPr>
      <xdr:spPr>
        <a:xfrm>
          <a:off x="571500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17" name="Text Box 65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18" name="Text Box 91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19" name="Text Box 65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20" name="Text Box 91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57175"/>
    <xdr:sp>
      <xdr:nvSpPr>
        <xdr:cNvPr id="21" name="Text Box 46"/>
        <xdr:cNvSpPr txBox="1">
          <a:spLocks noChangeArrowheads="1"/>
        </xdr:cNvSpPr>
      </xdr:nvSpPr>
      <xdr:spPr>
        <a:xfrm>
          <a:off x="571500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57175"/>
    <xdr:sp>
      <xdr:nvSpPr>
        <xdr:cNvPr id="22" name="Text Box 43"/>
        <xdr:cNvSpPr txBox="1">
          <a:spLocks noChangeArrowheads="1"/>
        </xdr:cNvSpPr>
      </xdr:nvSpPr>
      <xdr:spPr>
        <a:xfrm>
          <a:off x="571500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23" name="Text Box 65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24" name="Text Box 91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25" name="Text Box 65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57175"/>
    <xdr:sp>
      <xdr:nvSpPr>
        <xdr:cNvPr id="26" name="Text Box 91"/>
        <xdr:cNvSpPr txBox="1">
          <a:spLocks noChangeArrowheads="1"/>
        </xdr:cNvSpPr>
      </xdr:nvSpPr>
      <xdr:spPr>
        <a:xfrm>
          <a:off x="501015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57175"/>
    <xdr:sp>
      <xdr:nvSpPr>
        <xdr:cNvPr id="27" name="Text Box 46"/>
        <xdr:cNvSpPr txBox="1">
          <a:spLocks noChangeArrowheads="1"/>
        </xdr:cNvSpPr>
      </xdr:nvSpPr>
      <xdr:spPr>
        <a:xfrm>
          <a:off x="571500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57175"/>
    <xdr:sp>
      <xdr:nvSpPr>
        <xdr:cNvPr id="28" name="Text Box 43"/>
        <xdr:cNvSpPr txBox="1">
          <a:spLocks noChangeArrowheads="1"/>
        </xdr:cNvSpPr>
      </xdr:nvSpPr>
      <xdr:spPr>
        <a:xfrm>
          <a:off x="5715000" y="3314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526" t="s">
        <v>20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21.75" customHeight="1">
      <c r="A2" s="527" t="s">
        <v>21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28" t="s">
        <v>22</v>
      </c>
      <c r="M5" s="528"/>
      <c r="N5" s="528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526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</row>
    <row r="8" spans="1:14" ht="16.5">
      <c r="A8" s="529" t="s">
        <v>23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</row>
    <row r="9" spans="1:14" ht="16.5">
      <c r="A9" s="529" t="s">
        <v>24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</row>
    <row r="10" spans="1:14" ht="16.5">
      <c r="A10" s="529"/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</row>
    <row r="11" spans="1:14" ht="16.5">
      <c r="A11" s="526" t="s">
        <v>25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</row>
    <row r="12" spans="1:14" ht="16.5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</row>
    <row r="13" spans="1:14" ht="16.5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530" t="s">
        <v>27</v>
      </c>
      <c r="K16" s="530"/>
      <c r="L16" s="530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526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531" t="s">
        <v>28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529" t="s">
        <v>29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</row>
    <row r="24" spans="1:14" ht="16.5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</row>
    <row r="25" spans="1:14" ht="16.5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526" t="s">
        <v>30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</row>
    <row r="28" spans="1:14" ht="16.5">
      <c r="A28" s="526" t="s">
        <v>31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</row>
    <row r="29" spans="1:14" ht="16.5">
      <c r="A29" s="533" t="s">
        <v>32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</row>
    <row r="30" spans="1:14" ht="16.5">
      <c r="A30" s="533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</row>
    <row r="31" spans="1:14" ht="16.5">
      <c r="A31" s="535" t="s">
        <v>33</v>
      </c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6"/>
    </row>
    <row r="32" spans="1:14" ht="16.5">
      <c r="A32" s="537" t="s">
        <v>34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</row>
    <row r="33" spans="1:14" ht="16.5">
      <c r="A33" s="538" t="s">
        <v>35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</row>
    <row r="34" spans="1:14" ht="16.5">
      <c r="A34" s="539" t="s">
        <v>36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</row>
    <row r="35" spans="1:14" ht="16.5">
      <c r="A35" s="539" t="s">
        <v>37</v>
      </c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</row>
    <row r="36" spans="1:14" ht="16.5">
      <c r="A36" s="539" t="s">
        <v>38</v>
      </c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</row>
    <row r="37" spans="1:14" ht="16.5">
      <c r="A37" s="539" t="s">
        <v>39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</row>
    <row r="38" spans="1:14" ht="16.5">
      <c r="A38" s="537" t="s">
        <v>40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</row>
    <row r="39" spans="1:14" ht="16.5">
      <c r="A39" s="537" t="s">
        <v>41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7"/>
    </row>
    <row r="40" spans="1:14" ht="16.5">
      <c r="A40" s="537" t="s">
        <v>42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</row>
    <row r="41" spans="1:14" ht="16.5">
      <c r="A41" s="537" t="s">
        <v>43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</row>
    <row r="42" spans="1:14" ht="16.5">
      <c r="A42" s="537" t="s">
        <v>44</v>
      </c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</row>
    <row r="43" spans="1:14" ht="16.5">
      <c r="A43" s="537" t="s">
        <v>45</v>
      </c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</row>
    <row r="44" spans="1:14" ht="16.5">
      <c r="A44" s="540" t="s">
        <v>46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</row>
    <row r="45" spans="1:14" ht="16.5">
      <c r="A45" s="537" t="s">
        <v>47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</row>
    <row r="46" spans="1:14" ht="16.5">
      <c r="A46" s="541" t="s">
        <v>48</v>
      </c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</row>
    <row r="47" spans="1:14" ht="16.5">
      <c r="A47" s="542" t="s">
        <v>49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</row>
    <row r="48" spans="1:14" ht="16.5">
      <c r="A48" s="543" t="s">
        <v>50</v>
      </c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</row>
    <row r="49" spans="1:14" ht="16.5">
      <c r="A49" s="543" t="s">
        <v>51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</row>
    <row r="50" spans="1:14" ht="16.5">
      <c r="A50" s="543" t="s">
        <v>52</v>
      </c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</row>
    <row r="51" spans="1:14" ht="16.5">
      <c r="A51" s="543" t="s">
        <v>53</v>
      </c>
      <c r="B51" s="543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</row>
    <row r="52" spans="1:14" ht="16.5">
      <c r="A52" s="543"/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</row>
    <row r="53" spans="1:14" ht="16.5">
      <c r="A53" s="543"/>
      <c r="B53" s="543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</row>
    <row r="54" spans="1:14" ht="16.5">
      <c r="A54" s="544" t="s">
        <v>54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545" t="s">
        <v>55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</row>
    <row r="61" spans="1:14" ht="16.5">
      <c r="A61" s="545" t="s">
        <v>56</v>
      </c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</row>
    <row r="62" spans="1:14" ht="16.5">
      <c r="A62" s="547" t="s">
        <v>57</v>
      </c>
      <c r="B62" s="548"/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</row>
    <row r="63" spans="1:14" ht="16.5">
      <c r="A63" s="545" t="s">
        <v>58</v>
      </c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</row>
    <row r="64" spans="1:14" ht="16.5">
      <c r="A64" s="545" t="s">
        <v>59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549" t="s">
        <v>60</v>
      </c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</row>
    <row r="67" spans="1:14" ht="16.5">
      <c r="A67" s="549" t="s">
        <v>61</v>
      </c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</row>
    <row r="68" spans="1:14" ht="16.5">
      <c r="A68" s="526"/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</row>
    <row r="69" spans="1:14" ht="16.5">
      <c r="A69" s="527" t="s">
        <v>20</v>
      </c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</row>
    <row r="70" spans="1:14" ht="16.5">
      <c r="A70" s="527" t="s">
        <v>21</v>
      </c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550" t="s">
        <v>62</v>
      </c>
      <c r="B72" s="550"/>
      <c r="C72" s="550"/>
      <c r="D72" s="550"/>
      <c r="E72" s="550"/>
      <c r="F72" s="550"/>
      <c r="G72" s="550"/>
      <c r="H72" s="550"/>
      <c r="I72" s="550"/>
      <c r="J72" s="550"/>
      <c r="K72" s="550"/>
      <c r="L72" s="550"/>
      <c r="M72" s="550"/>
      <c r="N72" s="550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551" t="s">
        <v>63</v>
      </c>
      <c r="B74" s="554" t="s">
        <v>64</v>
      </c>
      <c r="C74" s="557" t="s">
        <v>65</v>
      </c>
      <c r="D74" s="558"/>
      <c r="E74" s="558"/>
      <c r="F74" s="558"/>
      <c r="G74" s="558"/>
      <c r="H74" s="558"/>
      <c r="I74" s="559"/>
      <c r="J74" s="557" t="s">
        <v>66</v>
      </c>
      <c r="K74" s="566"/>
      <c r="L74" s="566"/>
      <c r="M74" s="567"/>
      <c r="N74" s="554" t="s">
        <v>67</v>
      </c>
    </row>
    <row r="75" spans="1:14" ht="12.75">
      <c r="A75" s="552"/>
      <c r="B75" s="555"/>
      <c r="C75" s="560"/>
      <c r="D75" s="561"/>
      <c r="E75" s="561"/>
      <c r="F75" s="561"/>
      <c r="G75" s="561"/>
      <c r="H75" s="561"/>
      <c r="I75" s="562"/>
      <c r="J75" s="563"/>
      <c r="K75" s="564"/>
      <c r="L75" s="564"/>
      <c r="M75" s="565"/>
      <c r="N75" s="555"/>
    </row>
    <row r="76" spans="1:14" ht="12.75">
      <c r="A76" s="552"/>
      <c r="B76" s="555"/>
      <c r="C76" s="560"/>
      <c r="D76" s="561"/>
      <c r="E76" s="561"/>
      <c r="F76" s="561"/>
      <c r="G76" s="561"/>
      <c r="H76" s="561"/>
      <c r="I76" s="562"/>
      <c r="J76" s="554" t="s">
        <v>68</v>
      </c>
      <c r="K76" s="554" t="s">
        <v>69</v>
      </c>
      <c r="L76" s="554" t="s">
        <v>70</v>
      </c>
      <c r="M76" s="554" t="s">
        <v>71</v>
      </c>
      <c r="N76" s="555"/>
    </row>
    <row r="77" spans="1:14" ht="12.75">
      <c r="A77" s="552"/>
      <c r="B77" s="555"/>
      <c r="C77" s="560"/>
      <c r="D77" s="561"/>
      <c r="E77" s="561"/>
      <c r="F77" s="561"/>
      <c r="G77" s="561"/>
      <c r="H77" s="561"/>
      <c r="I77" s="562"/>
      <c r="J77" s="555"/>
      <c r="K77" s="555"/>
      <c r="L77" s="555"/>
      <c r="M77" s="555"/>
      <c r="N77" s="555"/>
    </row>
    <row r="78" spans="1:14" ht="12.75">
      <c r="A78" s="552"/>
      <c r="B78" s="555"/>
      <c r="C78" s="560"/>
      <c r="D78" s="561"/>
      <c r="E78" s="561"/>
      <c r="F78" s="561"/>
      <c r="G78" s="561"/>
      <c r="H78" s="561"/>
      <c r="I78" s="562"/>
      <c r="J78" s="555"/>
      <c r="K78" s="555"/>
      <c r="L78" s="555"/>
      <c r="M78" s="555"/>
      <c r="N78" s="555"/>
    </row>
    <row r="79" spans="1:14" ht="12.75">
      <c r="A79" s="552"/>
      <c r="B79" s="555"/>
      <c r="C79" s="560"/>
      <c r="D79" s="561"/>
      <c r="E79" s="561"/>
      <c r="F79" s="561"/>
      <c r="G79" s="561"/>
      <c r="H79" s="561"/>
      <c r="I79" s="562"/>
      <c r="J79" s="555"/>
      <c r="K79" s="555"/>
      <c r="L79" s="555"/>
      <c r="M79" s="555"/>
      <c r="N79" s="555"/>
    </row>
    <row r="80" spans="1:14" ht="12.75">
      <c r="A80" s="553"/>
      <c r="B80" s="556"/>
      <c r="C80" s="563"/>
      <c r="D80" s="564"/>
      <c r="E80" s="564"/>
      <c r="F80" s="564"/>
      <c r="G80" s="564"/>
      <c r="H80" s="564"/>
      <c r="I80" s="565"/>
      <c r="J80" s="556"/>
      <c r="K80" s="556"/>
      <c r="L80" s="556"/>
      <c r="M80" s="556"/>
      <c r="N80" s="556"/>
    </row>
    <row r="81" spans="1:14" ht="16.5">
      <c r="A81" s="12">
        <v>1</v>
      </c>
      <c r="B81" s="13">
        <v>2</v>
      </c>
      <c r="C81" s="568">
        <v>3</v>
      </c>
      <c r="D81" s="569"/>
      <c r="E81" s="569"/>
      <c r="F81" s="569"/>
      <c r="G81" s="569"/>
      <c r="H81" s="569"/>
      <c r="I81" s="570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571" t="s">
        <v>12</v>
      </c>
      <c r="D86" s="571"/>
      <c r="E86" s="571"/>
      <c r="F86" s="571"/>
      <c r="G86" s="571"/>
      <c r="H86" s="571"/>
      <c r="I86" s="571"/>
      <c r="J86" s="21"/>
      <c r="K86" s="21"/>
      <c r="L86" s="21"/>
      <c r="M86" s="21"/>
      <c r="N86" s="21"/>
    </row>
    <row r="87" spans="1:14" ht="16.5">
      <c r="A87" s="20"/>
      <c r="B87" s="21"/>
      <c r="C87" s="572" t="s">
        <v>13</v>
      </c>
      <c r="D87" s="573"/>
      <c r="E87" s="573"/>
      <c r="F87" s="573"/>
      <c r="G87" s="573"/>
      <c r="H87" s="573"/>
      <c r="I87" s="574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554">
        <v>9</v>
      </c>
      <c r="B114" s="575"/>
      <c r="C114" s="575" t="s">
        <v>95</v>
      </c>
      <c r="D114" s="577"/>
      <c r="E114" s="577"/>
      <c r="F114" s="577"/>
      <c r="G114" s="577"/>
      <c r="H114" s="577"/>
      <c r="I114" s="578"/>
      <c r="J114" s="581">
        <f>J112*1.5%</f>
        <v>12204.664076406243</v>
      </c>
      <c r="K114" s="581"/>
      <c r="L114" s="575"/>
      <c r="M114" s="581"/>
      <c r="N114" s="583">
        <f>J114+K114</f>
        <v>12204.664076406243</v>
      </c>
    </row>
    <row r="115" spans="1:14" ht="12.75">
      <c r="A115" s="556"/>
      <c r="B115" s="576"/>
      <c r="C115" s="576"/>
      <c r="D115" s="579"/>
      <c r="E115" s="579"/>
      <c r="F115" s="579"/>
      <c r="G115" s="579"/>
      <c r="H115" s="579"/>
      <c r="I115" s="580"/>
      <c r="J115" s="582"/>
      <c r="K115" s="582"/>
      <c r="L115" s="576"/>
      <c r="M115" s="582"/>
      <c r="N115" s="584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571" t="s">
        <v>98</v>
      </c>
      <c r="D118" s="571"/>
      <c r="E118" s="571"/>
      <c r="F118" s="571"/>
      <c r="G118" s="571"/>
      <c r="H118" s="571"/>
      <c r="I118" s="571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571" t="s">
        <v>17</v>
      </c>
      <c r="D119" s="571"/>
      <c r="E119" s="571"/>
      <c r="F119" s="571"/>
      <c r="G119" s="571"/>
      <c r="H119" s="571"/>
      <c r="I119" s="571"/>
      <c r="J119" s="43"/>
      <c r="K119" s="38"/>
      <c r="L119" s="38"/>
      <c r="M119" s="41"/>
      <c r="N119" s="11"/>
    </row>
    <row r="120" spans="1:14" ht="12.75">
      <c r="A120" s="557">
        <v>10</v>
      </c>
      <c r="B120" s="575"/>
      <c r="C120" s="575" t="s">
        <v>99</v>
      </c>
      <c r="D120" s="585"/>
      <c r="E120" s="585"/>
      <c r="F120" s="585"/>
      <c r="G120" s="585"/>
      <c r="H120" s="585"/>
      <c r="I120" s="586"/>
      <c r="J120" s="581">
        <f>J118*0.4%</f>
        <v>3303.39574334729</v>
      </c>
      <c r="K120" s="581"/>
      <c r="L120" s="575"/>
      <c r="M120" s="581"/>
      <c r="N120" s="583">
        <f>J120+K120</f>
        <v>3303.39574334729</v>
      </c>
    </row>
    <row r="121" spans="1:14" ht="12.75">
      <c r="A121" s="563"/>
      <c r="B121" s="576"/>
      <c r="C121" s="576"/>
      <c r="D121" s="579"/>
      <c r="E121" s="579"/>
      <c r="F121" s="579"/>
      <c r="G121" s="579"/>
      <c r="H121" s="579"/>
      <c r="I121" s="580"/>
      <c r="J121" s="582"/>
      <c r="K121" s="582"/>
      <c r="L121" s="576"/>
      <c r="M121" s="582"/>
      <c r="N121" s="584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571" t="s">
        <v>101</v>
      </c>
      <c r="D123" s="571"/>
      <c r="E123" s="571"/>
      <c r="F123" s="571"/>
      <c r="G123" s="571"/>
      <c r="H123" s="571"/>
      <c r="I123" s="571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587" t="s">
        <v>103</v>
      </c>
      <c r="D126" s="588"/>
      <c r="E126" s="588"/>
      <c r="F126" s="588"/>
      <c r="G126" s="588"/>
      <c r="H126" s="588"/>
      <c r="I126" s="589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571" t="s">
        <v>104</v>
      </c>
      <c r="D127" s="571"/>
      <c r="E127" s="571"/>
      <c r="F127" s="571"/>
      <c r="G127" s="571"/>
      <c r="H127" s="571"/>
      <c r="I127" s="571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571" t="s">
        <v>105</v>
      </c>
      <c r="D128" s="571"/>
      <c r="E128" s="571"/>
      <c r="F128" s="571"/>
      <c r="G128" s="571"/>
      <c r="H128" s="571"/>
      <c r="I128" s="571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587" t="s">
        <v>109</v>
      </c>
      <c r="D134" s="588"/>
      <c r="E134" s="588"/>
      <c r="F134" s="588"/>
      <c r="G134" s="588"/>
      <c r="H134" s="588"/>
      <c r="I134" s="589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571" t="s">
        <v>112</v>
      </c>
      <c r="D137" s="571"/>
      <c r="E137" s="571"/>
      <c r="F137" s="571"/>
      <c r="G137" s="571"/>
      <c r="H137" s="571"/>
      <c r="I137" s="571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590" t="s">
        <v>113</v>
      </c>
      <c r="D138" s="591"/>
      <c r="E138" s="591"/>
      <c r="F138" s="591"/>
      <c r="G138" s="591"/>
      <c r="H138" s="591"/>
      <c r="I138" s="592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571" t="s">
        <v>6</v>
      </c>
      <c r="D141" s="571"/>
      <c r="E141" s="571"/>
      <c r="F141" s="571"/>
      <c r="G141" s="571"/>
      <c r="H141" s="571"/>
      <c r="I141" s="571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593"/>
      <c r="B143" s="593"/>
      <c r="C143" s="594" t="s">
        <v>116</v>
      </c>
      <c r="D143" s="595"/>
      <c r="E143" s="595"/>
      <c r="F143" s="595"/>
      <c r="G143" s="595"/>
      <c r="H143" s="595"/>
      <c r="I143" s="596"/>
      <c r="J143" s="583">
        <f>J141+J142</f>
        <v>1007751.7438025384</v>
      </c>
      <c r="K143" s="603"/>
      <c r="L143" s="603"/>
      <c r="M143" s="605">
        <f>M141+M142</f>
        <v>33642.984973090264</v>
      </c>
      <c r="N143" s="605">
        <f>N141+N142</f>
        <v>1041394.7287756285</v>
      </c>
    </row>
    <row r="144" spans="1:14" ht="12.75">
      <c r="A144" s="576"/>
      <c r="B144" s="576"/>
      <c r="C144" s="597"/>
      <c r="D144" s="598"/>
      <c r="E144" s="598"/>
      <c r="F144" s="598"/>
      <c r="G144" s="598"/>
      <c r="H144" s="598"/>
      <c r="I144" s="599"/>
      <c r="J144" s="602"/>
      <c r="K144" s="604"/>
      <c r="L144" s="604"/>
      <c r="M144" s="606"/>
      <c r="N144" s="606"/>
    </row>
    <row r="145" spans="1:14" ht="16.5">
      <c r="A145" s="20"/>
      <c r="B145" s="31"/>
      <c r="C145" s="607" t="s">
        <v>117</v>
      </c>
      <c r="D145" s="607"/>
      <c r="E145" s="607"/>
      <c r="F145" s="607"/>
      <c r="G145" s="607"/>
      <c r="H145" s="607"/>
      <c r="I145" s="607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531" t="s">
        <v>118</v>
      </c>
      <c r="B147" s="531"/>
      <c r="C147" s="531"/>
      <c r="D147" s="531"/>
      <c r="E147" s="531"/>
      <c r="F147" s="531"/>
      <c r="G147" s="531"/>
      <c r="H147" s="531"/>
      <c r="I147" s="531"/>
      <c r="J147" s="531"/>
      <c r="K147" s="531"/>
      <c r="L147" s="531"/>
      <c r="M147" s="531"/>
      <c r="N147" s="531"/>
    </row>
    <row r="148" spans="1:14" ht="16.5">
      <c r="A148" s="600"/>
      <c r="B148" s="600"/>
      <c r="C148" s="600"/>
      <c r="D148" s="600"/>
      <c r="E148" s="600"/>
      <c r="F148" s="600"/>
      <c r="G148" s="600"/>
      <c r="H148" s="600"/>
      <c r="I148" s="600"/>
      <c r="J148" s="600"/>
      <c r="K148" s="600"/>
      <c r="L148" s="600"/>
      <c r="M148" s="600"/>
      <c r="N148" s="600"/>
    </row>
    <row r="149" spans="1:14" ht="16.5">
      <c r="A149" s="532" t="s">
        <v>119</v>
      </c>
      <c r="B149" s="532"/>
      <c r="C149" s="532"/>
      <c r="D149" s="532"/>
      <c r="E149" s="532"/>
      <c r="F149" s="532"/>
      <c r="G149" s="532"/>
      <c r="H149" s="532"/>
      <c r="I149" s="532"/>
      <c r="J149" s="532"/>
      <c r="K149" s="532"/>
      <c r="L149" s="532"/>
      <c r="M149" s="532"/>
      <c r="N149" s="532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601"/>
      <c r="B151" s="601"/>
      <c r="C151" s="601"/>
      <c r="D151" s="601"/>
      <c r="E151" s="601"/>
      <c r="F151" s="601"/>
      <c r="G151" s="601"/>
      <c r="H151" s="601"/>
      <c r="I151" s="601"/>
      <c r="J151" s="601"/>
      <c r="K151" s="601"/>
      <c r="L151" s="601"/>
      <c r="M151" s="601"/>
      <c r="N151" s="601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L120:L121"/>
    <mergeCell ref="M120:M121"/>
    <mergeCell ref="N120:N121"/>
    <mergeCell ref="C123:I123"/>
    <mergeCell ref="C126:I126"/>
    <mergeCell ref="C127:I127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A62:N62"/>
    <mergeCell ref="A63:N63"/>
    <mergeCell ref="A64:N64"/>
    <mergeCell ref="A66:N66"/>
    <mergeCell ref="A67:N67"/>
    <mergeCell ref="A68:N68"/>
    <mergeCell ref="A51:N51"/>
    <mergeCell ref="A52:N52"/>
    <mergeCell ref="A53:N53"/>
    <mergeCell ref="A54:N54"/>
    <mergeCell ref="A60:N60"/>
    <mergeCell ref="A61:N61"/>
    <mergeCell ref="A45:N45"/>
    <mergeCell ref="A46:N46"/>
    <mergeCell ref="A47:N47"/>
    <mergeCell ref="A48:N48"/>
    <mergeCell ref="A49:N49"/>
    <mergeCell ref="A50:N50"/>
    <mergeCell ref="A39:M39"/>
    <mergeCell ref="A40:N40"/>
    <mergeCell ref="A41:N41"/>
    <mergeCell ref="A42:N42"/>
    <mergeCell ref="A43:N43"/>
    <mergeCell ref="A44:N44"/>
    <mergeCell ref="A33:N33"/>
    <mergeCell ref="A34:N34"/>
    <mergeCell ref="A35:N35"/>
    <mergeCell ref="A36:N36"/>
    <mergeCell ref="A37:N37"/>
    <mergeCell ref="A38:N38"/>
    <mergeCell ref="A27:N27"/>
    <mergeCell ref="A28:N28"/>
    <mergeCell ref="A29:N29"/>
    <mergeCell ref="A30:N30"/>
    <mergeCell ref="A31:N31"/>
    <mergeCell ref="A32:N32"/>
    <mergeCell ref="J16:L16"/>
    <mergeCell ref="A18:N18"/>
    <mergeCell ref="A20:N20"/>
    <mergeCell ref="A23:N23"/>
    <mergeCell ref="A24:N24"/>
    <mergeCell ref="A25:N25"/>
    <mergeCell ref="A9:N9"/>
    <mergeCell ref="A10:N10"/>
    <mergeCell ref="A11:N11"/>
    <mergeCell ref="A12:N12"/>
    <mergeCell ref="A13:N13"/>
    <mergeCell ref="A15:N15"/>
    <mergeCell ref="A1:N1"/>
    <mergeCell ref="A2:N2"/>
    <mergeCell ref="A4:N4"/>
    <mergeCell ref="L5:N5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86">
      <selection activeCell="K12" sqref="K12:K109"/>
    </sheetView>
  </sheetViews>
  <sheetFormatPr defaultColWidth="9.00390625" defaultRowHeight="12.75"/>
  <cols>
    <col min="1" max="1" width="1.00390625" style="63" customWidth="1"/>
    <col min="2" max="2" width="4.625" style="63" customWidth="1"/>
    <col min="3" max="3" width="47.00390625" style="63" customWidth="1"/>
    <col min="4" max="4" width="8.375" style="63" customWidth="1"/>
    <col min="5" max="16384" width="9.125" style="63" customWidth="1"/>
  </cols>
  <sheetData>
    <row r="2" spans="2:13" ht="18" customHeight="1">
      <c r="B2" s="203" t="s">
        <v>268</v>
      </c>
      <c r="C2" s="204"/>
      <c r="D2" s="203"/>
      <c r="E2" s="203"/>
      <c r="F2" s="105"/>
      <c r="G2" s="105"/>
      <c r="H2" s="105"/>
      <c r="I2" s="105"/>
      <c r="J2" s="64"/>
      <c r="K2" s="64"/>
      <c r="L2" s="64"/>
      <c r="M2" s="64"/>
    </row>
    <row r="3" spans="2:13" ht="16.5" customHeight="1">
      <c r="B3" s="203" t="s">
        <v>269</v>
      </c>
      <c r="C3" s="204"/>
      <c r="D3" s="203"/>
      <c r="E3" s="203"/>
      <c r="F3" s="105"/>
      <c r="G3" s="105"/>
      <c r="H3" s="105"/>
      <c r="I3" s="105"/>
      <c r="J3" s="64"/>
      <c r="K3" s="64"/>
      <c r="L3" s="64"/>
      <c r="M3" s="64"/>
    </row>
    <row r="4" spans="2:13" ht="13.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21" customHeight="1">
      <c r="B5" s="64"/>
      <c r="C5" s="64"/>
      <c r="D5" s="62" t="s">
        <v>561</v>
      </c>
      <c r="E5" s="64"/>
      <c r="F5" s="64"/>
      <c r="G5" s="64"/>
      <c r="H5" s="64"/>
      <c r="I5" s="64"/>
      <c r="J5" s="64"/>
      <c r="K5" s="64"/>
      <c r="L5" s="146"/>
      <c r="M5" s="64"/>
    </row>
    <row r="6" spans="2:13" ht="18.75" customHeight="1">
      <c r="B6" s="64"/>
      <c r="C6" s="64"/>
      <c r="D6" s="64" t="s">
        <v>391</v>
      </c>
      <c r="E6" s="64"/>
      <c r="F6" s="64"/>
      <c r="G6" s="64"/>
      <c r="H6" s="64"/>
      <c r="I6" s="64"/>
      <c r="J6" s="64"/>
      <c r="K6" s="64"/>
      <c r="L6" s="64"/>
      <c r="M6" s="64"/>
    </row>
    <row r="7" spans="2:13" ht="19.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6"/>
      <c r="M7" s="64"/>
    </row>
    <row r="8" spans="2:13" ht="39.75" customHeight="1">
      <c r="B8" s="608" t="s">
        <v>10</v>
      </c>
      <c r="C8" s="609" t="s">
        <v>202</v>
      </c>
      <c r="D8" s="640" t="s">
        <v>203</v>
      </c>
      <c r="E8" s="634" t="s">
        <v>2</v>
      </c>
      <c r="F8" s="615"/>
      <c r="G8" s="609" t="s">
        <v>3</v>
      </c>
      <c r="H8" s="609"/>
      <c r="I8" s="609" t="s">
        <v>4</v>
      </c>
      <c r="J8" s="609"/>
      <c r="K8" s="618" t="s">
        <v>126</v>
      </c>
      <c r="L8" s="619"/>
      <c r="M8" s="639" t="s">
        <v>5</v>
      </c>
    </row>
    <row r="9" spans="1:13" ht="63.75" customHeight="1">
      <c r="A9" s="67"/>
      <c r="B9" s="608"/>
      <c r="C9" s="609"/>
      <c r="D9" s="640"/>
      <c r="E9" s="69" t="s">
        <v>127</v>
      </c>
      <c r="F9" s="69" t="s">
        <v>6</v>
      </c>
      <c r="G9" s="148" t="s">
        <v>7</v>
      </c>
      <c r="H9" s="232" t="s">
        <v>5</v>
      </c>
      <c r="I9" s="148" t="s">
        <v>7</v>
      </c>
      <c r="J9" s="232" t="s">
        <v>5</v>
      </c>
      <c r="K9" s="148" t="s">
        <v>7</v>
      </c>
      <c r="L9" s="232" t="s">
        <v>5</v>
      </c>
      <c r="M9" s="639"/>
    </row>
    <row r="10" spans="2:13" ht="13.5">
      <c r="B10" s="234">
        <v>1</v>
      </c>
      <c r="C10" s="235">
        <v>2</v>
      </c>
      <c r="D10" s="236">
        <v>3</v>
      </c>
      <c r="E10" s="237">
        <v>4</v>
      </c>
      <c r="F10" s="238">
        <v>5</v>
      </c>
      <c r="G10" s="239">
        <v>6</v>
      </c>
      <c r="H10" s="238">
        <v>7</v>
      </c>
      <c r="I10" s="240">
        <v>8</v>
      </c>
      <c r="J10" s="238">
        <v>9</v>
      </c>
      <c r="K10" s="239">
        <v>10</v>
      </c>
      <c r="L10" s="239">
        <v>11</v>
      </c>
      <c r="M10" s="238">
        <v>12</v>
      </c>
    </row>
    <row r="11" spans="2:13" ht="21.75" customHeight="1">
      <c r="B11" s="241"/>
      <c r="C11" s="242" t="s">
        <v>392</v>
      </c>
      <c r="D11" s="243"/>
      <c r="E11" s="243"/>
      <c r="F11" s="243"/>
      <c r="G11" s="244"/>
      <c r="H11" s="244"/>
      <c r="I11" s="244"/>
      <c r="J11" s="244"/>
      <c r="K11" s="244"/>
      <c r="L11" s="244"/>
      <c r="M11" s="245"/>
    </row>
    <row r="12" spans="2:13" ht="18" customHeight="1">
      <c r="B12" s="246">
        <v>1</v>
      </c>
      <c r="C12" s="442" t="s">
        <v>541</v>
      </c>
      <c r="D12" s="443" t="s">
        <v>149</v>
      </c>
      <c r="E12" s="444"/>
      <c r="F12" s="525">
        <v>1</v>
      </c>
      <c r="G12" s="445"/>
      <c r="H12" s="446"/>
      <c r="I12" s="447"/>
      <c r="J12" s="446"/>
      <c r="K12" s="446"/>
      <c r="L12" s="446"/>
      <c r="M12" s="446"/>
    </row>
    <row r="13" spans="2:13" ht="15.75" customHeight="1">
      <c r="B13" s="247"/>
      <c r="C13" s="448" t="s">
        <v>160</v>
      </c>
      <c r="D13" s="79" t="s">
        <v>0</v>
      </c>
      <c r="E13" s="449">
        <v>1</v>
      </c>
      <c r="F13" s="450">
        <f>F12*E13</f>
        <v>1</v>
      </c>
      <c r="G13" s="450"/>
      <c r="H13" s="450"/>
      <c r="I13" s="451"/>
      <c r="J13" s="451">
        <f>I13*F13</f>
        <v>0</v>
      </c>
      <c r="K13" s="452"/>
      <c r="L13" s="452"/>
      <c r="M13" s="451">
        <f>L13+J13+H13</f>
        <v>0</v>
      </c>
    </row>
    <row r="14" spans="2:13" ht="15.75" customHeight="1">
      <c r="B14" s="247"/>
      <c r="C14" s="453" t="s">
        <v>542</v>
      </c>
      <c r="D14" s="454" t="s">
        <v>124</v>
      </c>
      <c r="E14" s="455">
        <v>1</v>
      </c>
      <c r="F14" s="455">
        <f>F12*E14</f>
        <v>1</v>
      </c>
      <c r="G14" s="455"/>
      <c r="H14" s="455">
        <f>G14*F14</f>
        <v>0</v>
      </c>
      <c r="I14" s="451"/>
      <c r="J14" s="451"/>
      <c r="K14" s="452"/>
      <c r="L14" s="452"/>
      <c r="M14" s="451">
        <f>L14+J14+H14</f>
        <v>0</v>
      </c>
    </row>
    <row r="15" spans="2:13" ht="17.25" customHeight="1">
      <c r="B15" s="246">
        <v>2</v>
      </c>
      <c r="C15" s="456" t="s">
        <v>393</v>
      </c>
      <c r="D15" s="457" t="s">
        <v>149</v>
      </c>
      <c r="E15" s="457"/>
      <c r="F15" s="458">
        <v>1</v>
      </c>
      <c r="G15" s="455"/>
      <c r="H15" s="455"/>
      <c r="I15" s="455"/>
      <c r="J15" s="455"/>
      <c r="K15" s="455"/>
      <c r="L15" s="455"/>
      <c r="M15" s="455"/>
    </row>
    <row r="16" spans="2:13" ht="17.25" customHeight="1">
      <c r="B16" s="247"/>
      <c r="C16" s="448" t="s">
        <v>160</v>
      </c>
      <c r="D16" s="79" t="s">
        <v>0</v>
      </c>
      <c r="E16" s="449">
        <v>1</v>
      </c>
      <c r="F16" s="449">
        <f>F15*E16</f>
        <v>1</v>
      </c>
      <c r="G16" s="455"/>
      <c r="H16" s="459"/>
      <c r="I16" s="455"/>
      <c r="J16" s="455">
        <f>I16*F16</f>
        <v>0</v>
      </c>
      <c r="K16" s="459"/>
      <c r="L16" s="459"/>
      <c r="M16" s="459">
        <f>L16+J16+H16</f>
        <v>0</v>
      </c>
    </row>
    <row r="17" spans="2:13" ht="17.25" customHeight="1">
      <c r="B17" s="247"/>
      <c r="C17" s="460" t="s">
        <v>543</v>
      </c>
      <c r="D17" s="438" t="s">
        <v>220</v>
      </c>
      <c r="E17" s="449">
        <v>1</v>
      </c>
      <c r="F17" s="455">
        <f>F15*E17</f>
        <v>1</v>
      </c>
      <c r="G17" s="455"/>
      <c r="H17" s="455">
        <f>G17*F17</f>
        <v>0</v>
      </c>
      <c r="I17" s="455"/>
      <c r="J17" s="455"/>
      <c r="K17" s="455"/>
      <c r="L17" s="455"/>
      <c r="M17" s="455">
        <f>H17</f>
        <v>0</v>
      </c>
    </row>
    <row r="18" spans="2:13" ht="27">
      <c r="B18" s="252">
        <v>3</v>
      </c>
      <c r="C18" s="253" t="s">
        <v>394</v>
      </c>
      <c r="D18" s="254" t="s">
        <v>395</v>
      </c>
      <c r="E18" s="255"/>
      <c r="F18" s="255">
        <v>12</v>
      </c>
      <c r="G18" s="255"/>
      <c r="H18" s="249"/>
      <c r="I18" s="255"/>
      <c r="J18" s="249"/>
      <c r="K18" s="255"/>
      <c r="L18" s="255"/>
      <c r="M18" s="249"/>
    </row>
    <row r="19" spans="2:13" ht="13.5">
      <c r="B19" s="256"/>
      <c r="C19" s="257" t="s">
        <v>199</v>
      </c>
      <c r="D19" s="248" t="s">
        <v>0</v>
      </c>
      <c r="E19" s="249">
        <v>1</v>
      </c>
      <c r="F19" s="249">
        <f>F18*E19</f>
        <v>12</v>
      </c>
      <c r="G19" s="249"/>
      <c r="H19" s="249"/>
      <c r="I19" s="250"/>
      <c r="J19" s="249">
        <f>I19*F19</f>
        <v>0</v>
      </c>
      <c r="K19" s="249"/>
      <c r="L19" s="249"/>
      <c r="M19" s="249">
        <f aca="true" t="shared" si="0" ref="M19:M58">L19+J19+H19</f>
        <v>0</v>
      </c>
    </row>
    <row r="20" spans="2:13" ht="13.5">
      <c r="B20" s="256"/>
      <c r="C20" s="257" t="s">
        <v>396</v>
      </c>
      <c r="D20" s="248" t="s">
        <v>395</v>
      </c>
      <c r="E20" s="249">
        <v>1</v>
      </c>
      <c r="F20" s="249">
        <f>F18*E20</f>
        <v>12</v>
      </c>
      <c r="G20" s="249"/>
      <c r="H20" s="249">
        <f>G20*F20</f>
        <v>0</v>
      </c>
      <c r="I20" s="249"/>
      <c r="J20" s="249"/>
      <c r="K20" s="249"/>
      <c r="L20" s="249"/>
      <c r="M20" s="249">
        <f t="shared" si="0"/>
        <v>0</v>
      </c>
    </row>
    <row r="21" spans="2:13" ht="27">
      <c r="B21" s="252">
        <v>4</v>
      </c>
      <c r="C21" s="253" t="s">
        <v>397</v>
      </c>
      <c r="D21" s="254" t="s">
        <v>395</v>
      </c>
      <c r="E21" s="255"/>
      <c r="F21" s="255">
        <v>30</v>
      </c>
      <c r="G21" s="255"/>
      <c r="H21" s="249"/>
      <c r="I21" s="255"/>
      <c r="J21" s="249"/>
      <c r="K21" s="255"/>
      <c r="L21" s="255"/>
      <c r="M21" s="249"/>
    </row>
    <row r="22" spans="2:13" ht="13.5">
      <c r="B22" s="256"/>
      <c r="C22" s="257" t="s">
        <v>199</v>
      </c>
      <c r="D22" s="248" t="s">
        <v>0</v>
      </c>
      <c r="E22" s="249">
        <v>1</v>
      </c>
      <c r="F22" s="249">
        <f>F21*E22</f>
        <v>30</v>
      </c>
      <c r="G22" s="249"/>
      <c r="H22" s="249"/>
      <c r="I22" s="250"/>
      <c r="J22" s="249">
        <f>I22*F22</f>
        <v>0</v>
      </c>
      <c r="K22" s="249"/>
      <c r="L22" s="249"/>
      <c r="M22" s="249">
        <f t="shared" si="0"/>
        <v>0</v>
      </c>
    </row>
    <row r="23" spans="2:13" ht="13.5">
      <c r="B23" s="256"/>
      <c r="C23" s="258" t="s">
        <v>398</v>
      </c>
      <c r="D23" s="248" t="s">
        <v>395</v>
      </c>
      <c r="E23" s="249">
        <v>1</v>
      </c>
      <c r="F23" s="249">
        <f>F21*E23</f>
        <v>30</v>
      </c>
      <c r="G23" s="249"/>
      <c r="H23" s="249">
        <f>G23*F23</f>
        <v>0</v>
      </c>
      <c r="I23" s="249"/>
      <c r="J23" s="249"/>
      <c r="K23" s="249"/>
      <c r="L23" s="249"/>
      <c r="M23" s="249">
        <f t="shared" si="0"/>
        <v>0</v>
      </c>
    </row>
    <row r="24" spans="2:13" ht="13.5">
      <c r="B24" s="259">
        <v>5</v>
      </c>
      <c r="C24" s="260" t="s">
        <v>399</v>
      </c>
      <c r="D24" s="261" t="s">
        <v>124</v>
      </c>
      <c r="E24" s="188"/>
      <c r="F24" s="188">
        <v>30</v>
      </c>
      <c r="G24" s="251"/>
      <c r="H24" s="251"/>
      <c r="I24" s="251"/>
      <c r="J24" s="251"/>
      <c r="K24" s="251"/>
      <c r="L24" s="251"/>
      <c r="M24" s="251"/>
    </row>
    <row r="25" spans="2:13" ht="13.5">
      <c r="B25" s="256"/>
      <c r="C25" s="257" t="s">
        <v>199</v>
      </c>
      <c r="D25" s="248" t="s">
        <v>0</v>
      </c>
      <c r="E25" s="249">
        <v>1</v>
      </c>
      <c r="F25" s="249">
        <f>F24*E25</f>
        <v>30</v>
      </c>
      <c r="G25" s="249"/>
      <c r="H25" s="249"/>
      <c r="I25" s="250"/>
      <c r="J25" s="249">
        <f>I25*F25</f>
        <v>0</v>
      </c>
      <c r="K25" s="249"/>
      <c r="L25" s="249"/>
      <c r="M25" s="249">
        <f>L25+J25+H25</f>
        <v>0</v>
      </c>
    </row>
    <row r="26" spans="2:13" ht="13.5">
      <c r="B26" s="256"/>
      <c r="C26" s="262" t="s">
        <v>398</v>
      </c>
      <c r="D26" s="213" t="s">
        <v>395</v>
      </c>
      <c r="E26" s="214">
        <v>1</v>
      </c>
      <c r="F26" s="214">
        <f>F24*E26</f>
        <v>30</v>
      </c>
      <c r="G26" s="214"/>
      <c r="H26" s="214">
        <f>G26*F26</f>
        <v>0</v>
      </c>
      <c r="I26" s="214"/>
      <c r="J26" s="214"/>
      <c r="K26" s="214"/>
      <c r="L26" s="214"/>
      <c r="M26" s="214">
        <f>L26+J26+H26</f>
        <v>0</v>
      </c>
    </row>
    <row r="27" spans="2:13" ht="14.25" customHeight="1">
      <c r="B27" s="263">
        <v>6</v>
      </c>
      <c r="C27" s="264" t="s">
        <v>400</v>
      </c>
      <c r="D27" s="265" t="s">
        <v>220</v>
      </c>
      <c r="E27" s="267"/>
      <c r="F27" s="267">
        <v>50</v>
      </c>
      <c r="G27" s="267"/>
      <c r="H27" s="249"/>
      <c r="I27" s="267"/>
      <c r="J27" s="249"/>
      <c r="K27" s="267"/>
      <c r="L27" s="267"/>
      <c r="M27" s="249"/>
    </row>
    <row r="28" spans="2:13" ht="13.5">
      <c r="B28" s="268"/>
      <c r="C28" s="269" t="s">
        <v>199</v>
      </c>
      <c r="D28" s="248" t="s">
        <v>0</v>
      </c>
      <c r="E28" s="271">
        <v>1</v>
      </c>
      <c r="F28" s="271">
        <f>F27*E28</f>
        <v>50</v>
      </c>
      <c r="G28" s="271"/>
      <c r="H28" s="249"/>
      <c r="I28" s="271"/>
      <c r="J28" s="249">
        <f>I28*F28</f>
        <v>0</v>
      </c>
      <c r="K28" s="271"/>
      <c r="L28" s="271"/>
      <c r="M28" s="249">
        <f t="shared" si="0"/>
        <v>0</v>
      </c>
    </row>
    <row r="29" spans="2:13" ht="13.5">
      <c r="B29" s="268"/>
      <c r="C29" s="269" t="s">
        <v>401</v>
      </c>
      <c r="D29" s="272" t="s">
        <v>220</v>
      </c>
      <c r="E29" s="271">
        <v>1</v>
      </c>
      <c r="F29" s="271">
        <f>F27*E29</f>
        <v>50</v>
      </c>
      <c r="G29" s="271"/>
      <c r="H29" s="249">
        <f>G29*F29</f>
        <v>0</v>
      </c>
      <c r="I29" s="271"/>
      <c r="J29" s="249"/>
      <c r="K29" s="271"/>
      <c r="L29" s="271"/>
      <c r="M29" s="249">
        <f t="shared" si="0"/>
        <v>0</v>
      </c>
    </row>
    <row r="30" spans="2:13" ht="13.5">
      <c r="B30" s="273">
        <v>7</v>
      </c>
      <c r="C30" s="274" t="s">
        <v>402</v>
      </c>
      <c r="D30" s="265" t="s">
        <v>220</v>
      </c>
      <c r="E30" s="267"/>
      <c r="F30" s="267">
        <v>20</v>
      </c>
      <c r="G30" s="267"/>
      <c r="H30" s="249"/>
      <c r="I30" s="267"/>
      <c r="J30" s="249"/>
      <c r="K30" s="267"/>
      <c r="L30" s="267"/>
      <c r="M30" s="249"/>
    </row>
    <row r="31" spans="2:13" ht="13.5">
      <c r="B31" s="268"/>
      <c r="C31" s="269" t="s">
        <v>199</v>
      </c>
      <c r="D31" s="248" t="s">
        <v>0</v>
      </c>
      <c r="E31" s="271">
        <v>1</v>
      </c>
      <c r="F31" s="271">
        <f>F30*E31</f>
        <v>20</v>
      </c>
      <c r="G31" s="271"/>
      <c r="H31" s="249"/>
      <c r="I31" s="250"/>
      <c r="J31" s="249">
        <f>I31*F31</f>
        <v>0</v>
      </c>
      <c r="K31" s="271"/>
      <c r="L31" s="271"/>
      <c r="M31" s="249">
        <f t="shared" si="0"/>
        <v>0</v>
      </c>
    </row>
    <row r="32" spans="2:13" ht="13.5">
      <c r="B32" s="268"/>
      <c r="C32" s="269" t="s">
        <v>403</v>
      </c>
      <c r="D32" s="272" t="s">
        <v>220</v>
      </c>
      <c r="E32" s="271"/>
      <c r="F32" s="271">
        <v>2</v>
      </c>
      <c r="G32" s="271"/>
      <c r="H32" s="249">
        <f>G32*F32</f>
        <v>0</v>
      </c>
      <c r="I32" s="271"/>
      <c r="J32" s="249"/>
      <c r="K32" s="271"/>
      <c r="L32" s="271"/>
      <c r="M32" s="249">
        <f t="shared" si="0"/>
        <v>0</v>
      </c>
    </row>
    <row r="33" spans="2:13" ht="13.5">
      <c r="B33" s="268"/>
      <c r="C33" s="269" t="s">
        <v>404</v>
      </c>
      <c r="D33" s="272" t="s">
        <v>220</v>
      </c>
      <c r="E33" s="271"/>
      <c r="F33" s="271">
        <v>18</v>
      </c>
      <c r="G33" s="271"/>
      <c r="H33" s="249">
        <f>G33*F33</f>
        <v>0</v>
      </c>
      <c r="I33" s="271"/>
      <c r="J33" s="249"/>
      <c r="K33" s="271"/>
      <c r="L33" s="271"/>
      <c r="M33" s="249">
        <f t="shared" si="0"/>
        <v>0</v>
      </c>
    </row>
    <row r="34" spans="2:13" ht="21" customHeight="1">
      <c r="B34" s="275"/>
      <c r="C34" s="276" t="s">
        <v>405</v>
      </c>
      <c r="D34" s="207"/>
      <c r="E34" s="209"/>
      <c r="F34" s="209"/>
      <c r="G34" s="209"/>
      <c r="H34" s="210"/>
      <c r="I34" s="209"/>
      <c r="J34" s="210"/>
      <c r="K34" s="209"/>
      <c r="L34" s="209"/>
      <c r="M34" s="211"/>
    </row>
    <row r="35" spans="2:13" ht="13.5">
      <c r="B35" s="277">
        <v>1</v>
      </c>
      <c r="C35" s="278" t="s">
        <v>500</v>
      </c>
      <c r="D35" s="279" t="s">
        <v>406</v>
      </c>
      <c r="E35" s="280"/>
      <c r="F35" s="280">
        <v>6</v>
      </c>
      <c r="G35" s="280"/>
      <c r="H35" s="249"/>
      <c r="I35" s="280"/>
      <c r="J35" s="249"/>
      <c r="K35" s="280"/>
      <c r="L35" s="280"/>
      <c r="M35" s="249"/>
    </row>
    <row r="36" spans="2:13" ht="13.5">
      <c r="B36" s="281"/>
      <c r="C36" s="217" t="s">
        <v>199</v>
      </c>
      <c r="D36" s="248" t="s">
        <v>0</v>
      </c>
      <c r="E36" s="250">
        <v>1</v>
      </c>
      <c r="F36" s="250">
        <f>F35*E36</f>
        <v>6</v>
      </c>
      <c r="G36" s="250"/>
      <c r="H36" s="249"/>
      <c r="I36" s="250"/>
      <c r="J36" s="249">
        <f>I36*F36</f>
        <v>0</v>
      </c>
      <c r="K36" s="250"/>
      <c r="L36" s="250"/>
      <c r="M36" s="249">
        <f t="shared" si="0"/>
        <v>0</v>
      </c>
    </row>
    <row r="37" spans="2:13" ht="13.5">
      <c r="B37" s="281"/>
      <c r="C37" s="217" t="s">
        <v>501</v>
      </c>
      <c r="D37" s="282" t="s">
        <v>395</v>
      </c>
      <c r="E37" s="250">
        <v>1</v>
      </c>
      <c r="F37" s="250">
        <f>F35*E37</f>
        <v>6</v>
      </c>
      <c r="G37" s="250"/>
      <c r="H37" s="249">
        <f>G37*F37</f>
        <v>0</v>
      </c>
      <c r="I37" s="250"/>
      <c r="J37" s="249"/>
      <c r="K37" s="250"/>
      <c r="L37" s="250"/>
      <c r="M37" s="249">
        <f t="shared" si="0"/>
        <v>0</v>
      </c>
    </row>
    <row r="38" spans="2:13" ht="13.5">
      <c r="B38" s="283">
        <v>2</v>
      </c>
      <c r="C38" s="278" t="s">
        <v>407</v>
      </c>
      <c r="D38" s="279" t="s">
        <v>406</v>
      </c>
      <c r="E38" s="280"/>
      <c r="F38" s="280">
        <v>18</v>
      </c>
      <c r="G38" s="280"/>
      <c r="H38" s="249"/>
      <c r="I38" s="280"/>
      <c r="J38" s="249"/>
      <c r="K38" s="280"/>
      <c r="L38" s="280"/>
      <c r="M38" s="249"/>
    </row>
    <row r="39" spans="2:13" ht="13.5">
      <c r="B39" s="281"/>
      <c r="C39" s="217" t="s">
        <v>199</v>
      </c>
      <c r="D39" s="248" t="s">
        <v>0</v>
      </c>
      <c r="E39" s="250">
        <v>1</v>
      </c>
      <c r="F39" s="250">
        <f>F38*E39</f>
        <v>18</v>
      </c>
      <c r="G39" s="250"/>
      <c r="H39" s="249"/>
      <c r="I39" s="250"/>
      <c r="J39" s="249">
        <f>I39*F39</f>
        <v>0</v>
      </c>
      <c r="K39" s="250"/>
      <c r="L39" s="250"/>
      <c r="M39" s="249">
        <f t="shared" si="0"/>
        <v>0</v>
      </c>
    </row>
    <row r="40" spans="2:13" ht="13.5">
      <c r="B40" s="281"/>
      <c r="C40" s="217" t="s">
        <v>408</v>
      </c>
      <c r="D40" s="282" t="s">
        <v>395</v>
      </c>
      <c r="E40" s="250">
        <v>1</v>
      </c>
      <c r="F40" s="250">
        <f>F38*E40</f>
        <v>18</v>
      </c>
      <c r="G40" s="250"/>
      <c r="H40" s="249">
        <f>G40*F40</f>
        <v>0</v>
      </c>
      <c r="I40" s="250"/>
      <c r="J40" s="249"/>
      <c r="K40" s="250"/>
      <c r="L40" s="250"/>
      <c r="M40" s="249">
        <f t="shared" si="0"/>
        <v>0</v>
      </c>
    </row>
    <row r="41" spans="2:13" ht="13.5">
      <c r="B41" s="263">
        <v>3</v>
      </c>
      <c r="C41" s="264" t="s">
        <v>503</v>
      </c>
      <c r="D41" s="265" t="s">
        <v>220</v>
      </c>
      <c r="E41" s="267"/>
      <c r="F41" s="267">
        <v>4</v>
      </c>
      <c r="G41" s="267"/>
      <c r="H41" s="249"/>
      <c r="I41" s="267"/>
      <c r="J41" s="249"/>
      <c r="K41" s="267"/>
      <c r="L41" s="267"/>
      <c r="M41" s="249"/>
    </row>
    <row r="42" spans="2:13" ht="13.5">
      <c r="B42" s="268"/>
      <c r="C42" s="269" t="s">
        <v>199</v>
      </c>
      <c r="D42" s="248" t="s">
        <v>0</v>
      </c>
      <c r="E42" s="271">
        <v>1</v>
      </c>
      <c r="F42" s="271">
        <f>F41*E42</f>
        <v>4</v>
      </c>
      <c r="G42" s="271"/>
      <c r="H42" s="249"/>
      <c r="I42" s="271"/>
      <c r="J42" s="249">
        <f>I42*F42</f>
        <v>0</v>
      </c>
      <c r="K42" s="271"/>
      <c r="L42" s="271"/>
      <c r="M42" s="249">
        <f t="shared" si="0"/>
        <v>0</v>
      </c>
    </row>
    <row r="43" spans="2:13" ht="13.5">
      <c r="B43" s="284"/>
      <c r="C43" s="269" t="s">
        <v>502</v>
      </c>
      <c r="D43" s="272" t="s">
        <v>220</v>
      </c>
      <c r="E43" s="271">
        <v>1</v>
      </c>
      <c r="F43" s="271">
        <f>F41*E43</f>
        <v>4</v>
      </c>
      <c r="G43" s="271"/>
      <c r="H43" s="249">
        <f>G43*F43</f>
        <v>0</v>
      </c>
      <c r="I43" s="271"/>
      <c r="J43" s="249"/>
      <c r="K43" s="271"/>
      <c r="L43" s="271"/>
      <c r="M43" s="249">
        <f t="shared" si="0"/>
        <v>0</v>
      </c>
    </row>
    <row r="44" spans="2:13" ht="13.5">
      <c r="B44" s="263">
        <v>4</v>
      </c>
      <c r="C44" s="264" t="s">
        <v>411</v>
      </c>
      <c r="D44" s="265" t="s">
        <v>220</v>
      </c>
      <c r="E44" s="267"/>
      <c r="F44" s="267">
        <v>12</v>
      </c>
      <c r="G44" s="267"/>
      <c r="H44" s="249"/>
      <c r="I44" s="267"/>
      <c r="J44" s="249"/>
      <c r="K44" s="267"/>
      <c r="L44" s="267"/>
      <c r="M44" s="249"/>
    </row>
    <row r="45" spans="2:13" ht="13.5">
      <c r="B45" s="268"/>
      <c r="C45" s="269" t="s">
        <v>199</v>
      </c>
      <c r="D45" s="248" t="s">
        <v>0</v>
      </c>
      <c r="E45" s="271">
        <v>1</v>
      </c>
      <c r="F45" s="271">
        <f>F44*E45</f>
        <v>12</v>
      </c>
      <c r="G45" s="271"/>
      <c r="H45" s="249"/>
      <c r="I45" s="271"/>
      <c r="J45" s="249">
        <f>I45*F45</f>
        <v>0</v>
      </c>
      <c r="K45" s="271"/>
      <c r="L45" s="271"/>
      <c r="M45" s="249">
        <f t="shared" si="0"/>
        <v>0</v>
      </c>
    </row>
    <row r="46" spans="2:13" ht="13.5">
      <c r="B46" s="284"/>
      <c r="C46" s="269" t="s">
        <v>412</v>
      </c>
      <c r="D46" s="272" t="s">
        <v>220</v>
      </c>
      <c r="E46" s="271">
        <v>1</v>
      </c>
      <c r="F46" s="271">
        <f>F44*E46</f>
        <v>12</v>
      </c>
      <c r="G46" s="271"/>
      <c r="H46" s="249">
        <f>G46*F46</f>
        <v>0</v>
      </c>
      <c r="I46" s="271"/>
      <c r="J46" s="249"/>
      <c r="K46" s="271"/>
      <c r="L46" s="271"/>
      <c r="M46" s="249">
        <f t="shared" si="0"/>
        <v>0</v>
      </c>
    </row>
    <row r="47" spans="2:13" ht="13.5">
      <c r="B47" s="263">
        <v>5</v>
      </c>
      <c r="C47" s="264" t="s">
        <v>508</v>
      </c>
      <c r="D47" s="265" t="s">
        <v>220</v>
      </c>
      <c r="E47" s="267"/>
      <c r="F47" s="267">
        <v>2</v>
      </c>
      <c r="G47" s="267"/>
      <c r="H47" s="249"/>
      <c r="I47" s="267"/>
      <c r="J47" s="249"/>
      <c r="K47" s="267"/>
      <c r="L47" s="267"/>
      <c r="M47" s="249"/>
    </row>
    <row r="48" spans="2:13" ht="13.5">
      <c r="B48" s="268"/>
      <c r="C48" s="269" t="s">
        <v>199</v>
      </c>
      <c r="D48" s="248" t="s">
        <v>0</v>
      </c>
      <c r="E48" s="271">
        <v>1</v>
      </c>
      <c r="F48" s="271">
        <f>F47*E48</f>
        <v>2</v>
      </c>
      <c r="G48" s="271"/>
      <c r="H48" s="249"/>
      <c r="I48" s="271"/>
      <c r="J48" s="249">
        <f>I48*F48</f>
        <v>0</v>
      </c>
      <c r="K48" s="271"/>
      <c r="L48" s="271"/>
      <c r="M48" s="249">
        <f>L48+J48+H48</f>
        <v>0</v>
      </c>
    </row>
    <row r="49" spans="2:13" ht="13.5">
      <c r="B49" s="284"/>
      <c r="C49" s="269" t="s">
        <v>507</v>
      </c>
      <c r="D49" s="272" t="s">
        <v>220</v>
      </c>
      <c r="E49" s="271">
        <v>1</v>
      </c>
      <c r="F49" s="271">
        <f>F47*E49</f>
        <v>2</v>
      </c>
      <c r="G49" s="271"/>
      <c r="H49" s="249">
        <f>G49*F49</f>
        <v>0</v>
      </c>
      <c r="I49" s="271"/>
      <c r="J49" s="249"/>
      <c r="K49" s="271"/>
      <c r="L49" s="271"/>
      <c r="M49" s="249">
        <f>L49+J49+H49</f>
        <v>0</v>
      </c>
    </row>
    <row r="50" spans="2:13" ht="13.5">
      <c r="B50" s="263">
        <v>6</v>
      </c>
      <c r="C50" s="264" t="s">
        <v>504</v>
      </c>
      <c r="D50" s="265" t="s">
        <v>220</v>
      </c>
      <c r="E50" s="267"/>
      <c r="F50" s="267">
        <v>3</v>
      </c>
      <c r="G50" s="267"/>
      <c r="H50" s="249"/>
      <c r="I50" s="267"/>
      <c r="J50" s="249"/>
      <c r="K50" s="267"/>
      <c r="L50" s="267"/>
      <c r="M50" s="249"/>
    </row>
    <row r="51" spans="2:13" ht="13.5">
      <c r="B51" s="268"/>
      <c r="C51" s="269" t="s">
        <v>199</v>
      </c>
      <c r="D51" s="248" t="s">
        <v>0</v>
      </c>
      <c r="E51" s="271">
        <v>1</v>
      </c>
      <c r="F51" s="271">
        <f>F50*E51</f>
        <v>3</v>
      </c>
      <c r="G51" s="271"/>
      <c r="H51" s="249"/>
      <c r="I51" s="271"/>
      <c r="J51" s="249">
        <f>I51*F51</f>
        <v>0</v>
      </c>
      <c r="K51" s="271"/>
      <c r="L51" s="271"/>
      <c r="M51" s="249">
        <f t="shared" si="0"/>
        <v>0</v>
      </c>
    </row>
    <row r="52" spans="2:13" ht="13.5">
      <c r="B52" s="284"/>
      <c r="C52" s="269" t="s">
        <v>504</v>
      </c>
      <c r="D52" s="272" t="s">
        <v>220</v>
      </c>
      <c r="E52" s="271">
        <v>1</v>
      </c>
      <c r="F52" s="271">
        <f>F50*E52</f>
        <v>3</v>
      </c>
      <c r="G52" s="271"/>
      <c r="H52" s="249">
        <f>G52*F52</f>
        <v>0</v>
      </c>
      <c r="I52" s="271"/>
      <c r="J52" s="249"/>
      <c r="K52" s="271"/>
      <c r="L52" s="271"/>
      <c r="M52" s="249">
        <f t="shared" si="0"/>
        <v>0</v>
      </c>
    </row>
    <row r="53" spans="2:13" ht="13.5">
      <c r="B53" s="263">
        <v>7</v>
      </c>
      <c r="C53" s="264" t="s">
        <v>505</v>
      </c>
      <c r="D53" s="265" t="s">
        <v>220</v>
      </c>
      <c r="E53" s="267"/>
      <c r="F53" s="267">
        <v>4</v>
      </c>
      <c r="G53" s="267"/>
      <c r="H53" s="249"/>
      <c r="I53" s="267"/>
      <c r="J53" s="249"/>
      <c r="K53" s="267"/>
      <c r="L53" s="267"/>
      <c r="M53" s="249"/>
    </row>
    <row r="54" spans="2:13" ht="13.5">
      <c r="B54" s="268"/>
      <c r="C54" s="269" t="s">
        <v>199</v>
      </c>
      <c r="D54" s="248" t="s">
        <v>0</v>
      </c>
      <c r="E54" s="271">
        <v>1</v>
      </c>
      <c r="F54" s="271">
        <f>F53*E54</f>
        <v>4</v>
      </c>
      <c r="G54" s="271"/>
      <c r="H54" s="249"/>
      <c r="I54" s="271"/>
      <c r="J54" s="249">
        <f>I54*F54</f>
        <v>0</v>
      </c>
      <c r="K54" s="271"/>
      <c r="L54" s="271"/>
      <c r="M54" s="249">
        <f>L54+J54+H54</f>
        <v>0</v>
      </c>
    </row>
    <row r="55" spans="2:13" ht="13.5">
      <c r="B55" s="284"/>
      <c r="C55" s="269" t="s">
        <v>506</v>
      </c>
      <c r="D55" s="272" t="s">
        <v>220</v>
      </c>
      <c r="E55" s="271">
        <v>1</v>
      </c>
      <c r="F55" s="271">
        <f>F53*E55</f>
        <v>4</v>
      </c>
      <c r="G55" s="271"/>
      <c r="H55" s="249">
        <f>G55*F55</f>
        <v>0</v>
      </c>
      <c r="I55" s="271"/>
      <c r="J55" s="249"/>
      <c r="K55" s="271"/>
      <c r="L55" s="271"/>
      <c r="M55" s="249">
        <f>L55+J55+H55</f>
        <v>0</v>
      </c>
    </row>
    <row r="56" spans="2:13" ht="13.5">
      <c r="B56" s="263">
        <v>8</v>
      </c>
      <c r="C56" s="264" t="s">
        <v>413</v>
      </c>
      <c r="D56" s="265" t="s">
        <v>220</v>
      </c>
      <c r="E56" s="267"/>
      <c r="F56" s="267">
        <v>1</v>
      </c>
      <c r="G56" s="267"/>
      <c r="H56" s="249"/>
      <c r="I56" s="267"/>
      <c r="J56" s="249"/>
      <c r="K56" s="267"/>
      <c r="L56" s="267"/>
      <c r="M56" s="249"/>
    </row>
    <row r="57" spans="2:13" ht="13.5">
      <c r="B57" s="268"/>
      <c r="C57" s="269" t="s">
        <v>199</v>
      </c>
      <c r="D57" s="248" t="s">
        <v>0</v>
      </c>
      <c r="E57" s="271">
        <v>1</v>
      </c>
      <c r="F57" s="271">
        <f>F56*E57</f>
        <v>1</v>
      </c>
      <c r="G57" s="271"/>
      <c r="H57" s="249"/>
      <c r="I57" s="271"/>
      <c r="J57" s="249">
        <f>I57*F57</f>
        <v>0</v>
      </c>
      <c r="K57" s="271"/>
      <c r="L57" s="271"/>
      <c r="M57" s="249">
        <f t="shared" si="0"/>
        <v>0</v>
      </c>
    </row>
    <row r="58" spans="2:13" ht="13.5">
      <c r="B58" s="284"/>
      <c r="C58" s="269" t="s">
        <v>414</v>
      </c>
      <c r="D58" s="272" t="s">
        <v>220</v>
      </c>
      <c r="E58" s="271">
        <v>1</v>
      </c>
      <c r="F58" s="271">
        <f>F56*E58</f>
        <v>1</v>
      </c>
      <c r="G58" s="271"/>
      <c r="H58" s="249">
        <f>G58*F58</f>
        <v>0</v>
      </c>
      <c r="I58" s="271"/>
      <c r="J58" s="249"/>
      <c r="K58" s="271"/>
      <c r="L58" s="271"/>
      <c r="M58" s="249">
        <f t="shared" si="0"/>
        <v>0</v>
      </c>
    </row>
    <row r="59" spans="2:13" ht="15.75">
      <c r="B59" s="205"/>
      <c r="C59" s="276" t="s">
        <v>415</v>
      </c>
      <c r="D59" s="207"/>
      <c r="E59" s="209"/>
      <c r="F59" s="209"/>
      <c r="G59" s="209"/>
      <c r="H59" s="210"/>
      <c r="I59" s="209"/>
      <c r="J59" s="210"/>
      <c r="K59" s="209"/>
      <c r="L59" s="209"/>
      <c r="M59" s="211"/>
    </row>
    <row r="60" spans="2:13" ht="13.5">
      <c r="B60" s="283">
        <v>1</v>
      </c>
      <c r="C60" s="278" t="s">
        <v>500</v>
      </c>
      <c r="D60" s="279" t="s">
        <v>406</v>
      </c>
      <c r="E60" s="280"/>
      <c r="F60" s="280">
        <v>24</v>
      </c>
      <c r="G60" s="280"/>
      <c r="H60" s="249"/>
      <c r="I60" s="280"/>
      <c r="J60" s="249"/>
      <c r="K60" s="280"/>
      <c r="L60" s="280"/>
      <c r="M60" s="249"/>
    </row>
    <row r="61" spans="2:13" ht="13.5">
      <c r="B61" s="281"/>
      <c r="C61" s="217" t="s">
        <v>199</v>
      </c>
      <c r="D61" s="248" t="s">
        <v>0</v>
      </c>
      <c r="E61" s="250">
        <v>1</v>
      </c>
      <c r="F61" s="250">
        <f>F60*E61</f>
        <v>24</v>
      </c>
      <c r="G61" s="250"/>
      <c r="H61" s="249"/>
      <c r="I61" s="250"/>
      <c r="J61" s="249">
        <f>I61*F61</f>
        <v>0</v>
      </c>
      <c r="K61" s="250"/>
      <c r="L61" s="250"/>
      <c r="M61" s="249">
        <f>L61+J61+H61</f>
        <v>0</v>
      </c>
    </row>
    <row r="62" spans="2:13" ht="13.5">
      <c r="B62" s="268"/>
      <c r="C62" s="217" t="s">
        <v>501</v>
      </c>
      <c r="D62" s="282" t="s">
        <v>395</v>
      </c>
      <c r="E62" s="250">
        <v>1</v>
      </c>
      <c r="F62" s="250">
        <f>F60*E62</f>
        <v>24</v>
      </c>
      <c r="G62" s="250"/>
      <c r="H62" s="249">
        <f>G62*F62</f>
        <v>0</v>
      </c>
      <c r="I62" s="250"/>
      <c r="J62" s="249"/>
      <c r="K62" s="250"/>
      <c r="L62" s="250"/>
      <c r="M62" s="249">
        <f>L62+J62+H62</f>
        <v>0</v>
      </c>
    </row>
    <row r="63" spans="2:13" ht="13.5">
      <c r="B63" s="268"/>
      <c r="C63" s="217" t="s">
        <v>416</v>
      </c>
      <c r="D63" s="282" t="s">
        <v>149</v>
      </c>
      <c r="E63" s="250"/>
      <c r="F63" s="250">
        <v>26</v>
      </c>
      <c r="G63" s="250"/>
      <c r="H63" s="249">
        <f>G63*F63</f>
        <v>0</v>
      </c>
      <c r="I63" s="250"/>
      <c r="J63" s="249"/>
      <c r="K63" s="250"/>
      <c r="L63" s="250"/>
      <c r="M63" s="249">
        <f>L63+J63+H63</f>
        <v>0</v>
      </c>
    </row>
    <row r="64" spans="2:13" ht="13.5">
      <c r="B64" s="263">
        <v>2</v>
      </c>
      <c r="C64" s="264" t="s">
        <v>409</v>
      </c>
      <c r="D64" s="265" t="s">
        <v>220</v>
      </c>
      <c r="E64" s="267"/>
      <c r="F64" s="267">
        <v>4</v>
      </c>
      <c r="G64" s="267"/>
      <c r="H64" s="249"/>
      <c r="I64" s="267"/>
      <c r="J64" s="249"/>
      <c r="K64" s="267"/>
      <c r="L64" s="267"/>
      <c r="M64" s="249"/>
    </row>
    <row r="65" spans="2:13" ht="13.5">
      <c r="B65" s="268"/>
      <c r="C65" s="269" t="s">
        <v>199</v>
      </c>
      <c r="D65" s="248" t="s">
        <v>0</v>
      </c>
      <c r="E65" s="271">
        <v>1</v>
      </c>
      <c r="F65" s="271">
        <f>F64*E65</f>
        <v>4</v>
      </c>
      <c r="G65" s="271"/>
      <c r="H65" s="249"/>
      <c r="I65" s="271"/>
      <c r="J65" s="249">
        <f>I65*F65</f>
        <v>0</v>
      </c>
      <c r="K65" s="271"/>
      <c r="L65" s="271"/>
      <c r="M65" s="249">
        <f>L65+J65+H65</f>
        <v>0</v>
      </c>
    </row>
    <row r="66" spans="2:13" ht="13.5">
      <c r="B66" s="268"/>
      <c r="C66" s="269" t="s">
        <v>410</v>
      </c>
      <c r="D66" s="272" t="s">
        <v>220</v>
      </c>
      <c r="E66" s="271">
        <v>1</v>
      </c>
      <c r="F66" s="271">
        <f>F64*E66</f>
        <v>4</v>
      </c>
      <c r="G66" s="271"/>
      <c r="H66" s="249">
        <f>G66*F66</f>
        <v>0</v>
      </c>
      <c r="I66" s="271"/>
      <c r="J66" s="249"/>
      <c r="K66" s="271"/>
      <c r="L66" s="271"/>
      <c r="M66" s="249">
        <f>L66+J66+H66</f>
        <v>0</v>
      </c>
    </row>
    <row r="67" spans="2:13" ht="13.5">
      <c r="B67" s="263">
        <v>3</v>
      </c>
      <c r="C67" s="264" t="s">
        <v>507</v>
      </c>
      <c r="D67" s="265" t="s">
        <v>220</v>
      </c>
      <c r="E67" s="267"/>
      <c r="F67" s="267">
        <v>3</v>
      </c>
      <c r="G67" s="267"/>
      <c r="H67" s="249"/>
      <c r="I67" s="267"/>
      <c r="J67" s="249"/>
      <c r="K67" s="267"/>
      <c r="L67" s="267"/>
      <c r="M67" s="249"/>
    </row>
    <row r="68" spans="2:13" ht="13.5">
      <c r="B68" s="268"/>
      <c r="C68" s="269" t="s">
        <v>199</v>
      </c>
      <c r="D68" s="248" t="s">
        <v>0</v>
      </c>
      <c r="E68" s="271">
        <v>1</v>
      </c>
      <c r="F68" s="271">
        <f>F67*E68</f>
        <v>3</v>
      </c>
      <c r="G68" s="271"/>
      <c r="H68" s="249"/>
      <c r="I68" s="271"/>
      <c r="J68" s="249">
        <f>I68*F68</f>
        <v>0</v>
      </c>
      <c r="K68" s="271"/>
      <c r="L68" s="271"/>
      <c r="M68" s="249">
        <f>L68+J68+H68</f>
        <v>0</v>
      </c>
    </row>
    <row r="69" spans="2:13" ht="13.5">
      <c r="B69" s="284"/>
      <c r="C69" s="269" t="s">
        <v>507</v>
      </c>
      <c r="D69" s="272" t="s">
        <v>220</v>
      </c>
      <c r="E69" s="271">
        <v>1</v>
      </c>
      <c r="F69" s="271">
        <f>F67*E69</f>
        <v>3</v>
      </c>
      <c r="G69" s="271"/>
      <c r="H69" s="249">
        <f>G69*F69</f>
        <v>0</v>
      </c>
      <c r="I69" s="271"/>
      <c r="J69" s="249"/>
      <c r="K69" s="271"/>
      <c r="L69" s="271"/>
      <c r="M69" s="249">
        <f>L69+J69+H69</f>
        <v>0</v>
      </c>
    </row>
    <row r="70" spans="2:13" ht="13.5">
      <c r="B70" s="263">
        <v>4</v>
      </c>
      <c r="C70" s="285" t="s">
        <v>417</v>
      </c>
      <c r="D70" s="286" t="s">
        <v>220</v>
      </c>
      <c r="E70" s="287"/>
      <c r="F70" s="287">
        <v>4</v>
      </c>
      <c r="G70" s="288"/>
      <c r="H70" s="288"/>
      <c r="I70" s="288"/>
      <c r="J70" s="288"/>
      <c r="K70" s="288"/>
      <c r="L70" s="288"/>
      <c r="M70" s="288"/>
    </row>
    <row r="71" spans="2:13" ht="13.5">
      <c r="B71" s="268"/>
      <c r="C71" s="289" t="s">
        <v>418</v>
      </c>
      <c r="D71" s="290" t="s">
        <v>0</v>
      </c>
      <c r="E71" s="418">
        <v>1</v>
      </c>
      <c r="F71" s="288">
        <f>F70*E71</f>
        <v>4</v>
      </c>
      <c r="G71" s="288"/>
      <c r="H71" s="288"/>
      <c r="I71" s="288"/>
      <c r="J71" s="288">
        <f>I71*F71</f>
        <v>0</v>
      </c>
      <c r="K71" s="288"/>
      <c r="L71" s="288"/>
      <c r="M71" s="288">
        <f>J71+H71+L71</f>
        <v>0</v>
      </c>
    </row>
    <row r="72" spans="2:13" ht="27">
      <c r="B72" s="284"/>
      <c r="C72" s="291" t="s">
        <v>419</v>
      </c>
      <c r="D72" s="292" t="s">
        <v>220</v>
      </c>
      <c r="E72" s="288">
        <v>1</v>
      </c>
      <c r="F72" s="288">
        <f>F70*E72</f>
        <v>4</v>
      </c>
      <c r="G72" s="288"/>
      <c r="H72" s="288">
        <f>G72*F72</f>
        <v>0</v>
      </c>
      <c r="I72" s="288"/>
      <c r="J72" s="288"/>
      <c r="K72" s="288"/>
      <c r="L72" s="288"/>
      <c r="M72" s="288">
        <f>H72</f>
        <v>0</v>
      </c>
    </row>
    <row r="73" spans="2:13" ht="27">
      <c r="B73" s="324">
        <v>5</v>
      </c>
      <c r="C73" s="285" t="s">
        <v>475</v>
      </c>
      <c r="D73" s="286" t="s">
        <v>220</v>
      </c>
      <c r="E73" s="287"/>
      <c r="F73" s="287">
        <v>1</v>
      </c>
      <c r="G73" s="288"/>
      <c r="H73" s="288"/>
      <c r="I73" s="288"/>
      <c r="J73" s="288"/>
      <c r="K73" s="288"/>
      <c r="L73" s="288"/>
      <c r="M73" s="288"/>
    </row>
    <row r="74" spans="2:13" ht="13.5">
      <c r="B74" s="268"/>
      <c r="C74" s="349" t="s">
        <v>418</v>
      </c>
      <c r="D74" s="290" t="s">
        <v>0</v>
      </c>
      <c r="E74" s="418">
        <v>1</v>
      </c>
      <c r="F74" s="288">
        <f>F73*E74</f>
        <v>1</v>
      </c>
      <c r="G74" s="350"/>
      <c r="H74" s="350"/>
      <c r="I74" s="350"/>
      <c r="J74" s="350">
        <f>I74*F74</f>
        <v>0</v>
      </c>
      <c r="K74" s="350"/>
      <c r="L74" s="350"/>
      <c r="M74" s="350">
        <f>J74+H74+L74</f>
        <v>0</v>
      </c>
    </row>
    <row r="75" spans="2:13" ht="13.5">
      <c r="B75" s="284"/>
      <c r="C75" s="351" t="s">
        <v>476</v>
      </c>
      <c r="D75" s="292" t="s">
        <v>220</v>
      </c>
      <c r="E75" s="288">
        <v>1</v>
      </c>
      <c r="F75" s="288">
        <f>F73*E75</f>
        <v>1</v>
      </c>
      <c r="G75" s="350"/>
      <c r="H75" s="288">
        <f>G75*F75</f>
        <v>0</v>
      </c>
      <c r="I75" s="288"/>
      <c r="J75" s="288"/>
      <c r="K75" s="288"/>
      <c r="L75" s="288"/>
      <c r="M75" s="288">
        <f>H75</f>
        <v>0</v>
      </c>
    </row>
    <row r="76" spans="2:13" ht="23.25" customHeight="1">
      <c r="B76" s="293"/>
      <c r="C76" s="294" t="s">
        <v>420</v>
      </c>
      <c r="D76" s="243"/>
      <c r="E76" s="244"/>
      <c r="F76" s="243"/>
      <c r="G76" s="244"/>
      <c r="H76" s="244"/>
      <c r="I76" s="244"/>
      <c r="J76" s="244"/>
      <c r="K76" s="244"/>
      <c r="L76" s="244"/>
      <c r="M76" s="245"/>
    </row>
    <row r="77" spans="2:13" ht="26.25" customHeight="1">
      <c r="B77" s="295">
        <v>1</v>
      </c>
      <c r="C77" s="296" t="s">
        <v>421</v>
      </c>
      <c r="D77" s="297" t="s">
        <v>220</v>
      </c>
      <c r="E77" s="280"/>
      <c r="F77" s="280">
        <v>3</v>
      </c>
      <c r="G77" s="280"/>
      <c r="H77" s="249"/>
      <c r="I77" s="280"/>
      <c r="J77" s="249"/>
      <c r="K77" s="280"/>
      <c r="L77" s="280"/>
      <c r="M77" s="249"/>
    </row>
    <row r="78" spans="2:13" ht="13.5">
      <c r="B78" s="295"/>
      <c r="C78" s="217" t="s">
        <v>199</v>
      </c>
      <c r="D78" s="298" t="s">
        <v>0</v>
      </c>
      <c r="E78" s="250">
        <v>1</v>
      </c>
      <c r="F78" s="250">
        <f>F77*E78</f>
        <v>3</v>
      </c>
      <c r="G78" s="250"/>
      <c r="H78" s="249"/>
      <c r="I78" s="250"/>
      <c r="J78" s="249">
        <f>I78*F78</f>
        <v>0</v>
      </c>
      <c r="K78" s="250"/>
      <c r="L78" s="250"/>
      <c r="M78" s="249">
        <f>L78+J78+H78</f>
        <v>0</v>
      </c>
    </row>
    <row r="79" spans="2:13" ht="13.5">
      <c r="B79" s="299"/>
      <c r="C79" s="217" t="s">
        <v>422</v>
      </c>
      <c r="D79" s="298" t="s">
        <v>220</v>
      </c>
      <c r="E79" s="250">
        <v>1</v>
      </c>
      <c r="F79" s="250">
        <f>F77*E79</f>
        <v>3</v>
      </c>
      <c r="G79" s="250"/>
      <c r="H79" s="249">
        <f>G79*F79</f>
        <v>0</v>
      </c>
      <c r="I79" s="250"/>
      <c r="J79" s="249"/>
      <c r="K79" s="250"/>
      <c r="L79" s="250"/>
      <c r="M79" s="249">
        <f>L79+J79+H79</f>
        <v>0</v>
      </c>
    </row>
    <row r="80" spans="2:13" ht="27">
      <c r="B80" s="295">
        <v>2</v>
      </c>
      <c r="C80" s="296" t="s">
        <v>423</v>
      </c>
      <c r="D80" s="297" t="s">
        <v>220</v>
      </c>
      <c r="E80" s="280"/>
      <c r="F80" s="280">
        <v>1</v>
      </c>
      <c r="G80" s="280"/>
      <c r="H80" s="249"/>
      <c r="I80" s="280"/>
      <c r="J80" s="249"/>
      <c r="K80" s="280"/>
      <c r="L80" s="280"/>
      <c r="M80" s="249"/>
    </row>
    <row r="81" spans="2:13" ht="13.5">
      <c r="B81" s="295"/>
      <c r="C81" s="217" t="s">
        <v>199</v>
      </c>
      <c r="D81" s="298" t="s">
        <v>0</v>
      </c>
      <c r="E81" s="250">
        <v>1</v>
      </c>
      <c r="F81" s="250">
        <f>F80*E81</f>
        <v>1</v>
      </c>
      <c r="G81" s="250"/>
      <c r="H81" s="249"/>
      <c r="I81" s="250"/>
      <c r="J81" s="249">
        <f>I81*F81</f>
        <v>0</v>
      </c>
      <c r="K81" s="250"/>
      <c r="L81" s="250"/>
      <c r="M81" s="249">
        <f>L81+J81+H81</f>
        <v>0</v>
      </c>
    </row>
    <row r="82" spans="2:13" ht="13.5">
      <c r="B82" s="299"/>
      <c r="C82" s="217" t="s">
        <v>422</v>
      </c>
      <c r="D82" s="298" t="s">
        <v>220</v>
      </c>
      <c r="E82" s="250">
        <v>1</v>
      </c>
      <c r="F82" s="250">
        <f>F80*E82</f>
        <v>1</v>
      </c>
      <c r="G82" s="250"/>
      <c r="H82" s="249">
        <f>G82*F82</f>
        <v>0</v>
      </c>
      <c r="I82" s="250"/>
      <c r="J82" s="249"/>
      <c r="K82" s="250"/>
      <c r="L82" s="250"/>
      <c r="M82" s="249">
        <f>L82+J82+H82</f>
        <v>0</v>
      </c>
    </row>
    <row r="83" spans="2:13" ht="27">
      <c r="B83" s="300">
        <v>3</v>
      </c>
      <c r="C83" s="264" t="s">
        <v>424</v>
      </c>
      <c r="D83" s="265" t="s">
        <v>220</v>
      </c>
      <c r="E83" s="267"/>
      <c r="F83" s="267">
        <v>3</v>
      </c>
      <c r="G83" s="267"/>
      <c r="H83" s="249"/>
      <c r="I83" s="267"/>
      <c r="J83" s="249"/>
      <c r="K83" s="267"/>
      <c r="L83" s="267"/>
      <c r="M83" s="249"/>
    </row>
    <row r="84" spans="2:13" ht="13.5">
      <c r="B84" s="295"/>
      <c r="C84" s="269" t="s">
        <v>199</v>
      </c>
      <c r="D84" s="248" t="s">
        <v>0</v>
      </c>
      <c r="E84" s="271">
        <v>1</v>
      </c>
      <c r="F84" s="271">
        <f>F83*E84</f>
        <v>3</v>
      </c>
      <c r="G84" s="271"/>
      <c r="H84" s="249"/>
      <c r="I84" s="250"/>
      <c r="J84" s="249">
        <f>I84*F84</f>
        <v>0</v>
      </c>
      <c r="K84" s="271"/>
      <c r="L84" s="271"/>
      <c r="M84" s="249">
        <f>L84+J84+H84</f>
        <v>0</v>
      </c>
    </row>
    <row r="85" spans="2:13" ht="27">
      <c r="B85" s="299"/>
      <c r="C85" s="417" t="s">
        <v>499</v>
      </c>
      <c r="D85" s="272" t="s">
        <v>220</v>
      </c>
      <c r="E85" s="271">
        <v>1</v>
      </c>
      <c r="F85" s="271">
        <f>F83*E85</f>
        <v>3</v>
      </c>
      <c r="G85" s="271"/>
      <c r="H85" s="249">
        <f>G85*F85</f>
        <v>0</v>
      </c>
      <c r="I85" s="271"/>
      <c r="J85" s="249"/>
      <c r="K85" s="271"/>
      <c r="L85" s="271"/>
      <c r="M85" s="249">
        <f>L85+J85+H85</f>
        <v>0</v>
      </c>
    </row>
    <row r="86" spans="2:13" ht="30" customHeight="1">
      <c r="B86" s="295">
        <v>4</v>
      </c>
      <c r="C86" s="278" t="s">
        <v>425</v>
      </c>
      <c r="D86" s="297" t="s">
        <v>220</v>
      </c>
      <c r="E86" s="280"/>
      <c r="F86" s="280">
        <v>2</v>
      </c>
      <c r="G86" s="280"/>
      <c r="H86" s="249"/>
      <c r="I86" s="280"/>
      <c r="J86" s="249"/>
      <c r="K86" s="280"/>
      <c r="L86" s="280"/>
      <c r="M86" s="249"/>
    </row>
    <row r="87" spans="2:13" ht="13.5">
      <c r="B87" s="295"/>
      <c r="C87" s="217" t="s">
        <v>199</v>
      </c>
      <c r="D87" s="298" t="s">
        <v>0</v>
      </c>
      <c r="E87" s="250">
        <v>1</v>
      </c>
      <c r="F87" s="250">
        <f>F86*E87</f>
        <v>2</v>
      </c>
      <c r="G87" s="250"/>
      <c r="H87" s="249"/>
      <c r="I87" s="250"/>
      <c r="J87" s="249">
        <f>I87*F87</f>
        <v>0</v>
      </c>
      <c r="K87" s="250"/>
      <c r="L87" s="250"/>
      <c r="M87" s="249">
        <f>L87+J87+H87</f>
        <v>0</v>
      </c>
    </row>
    <row r="88" spans="2:13" ht="13.5">
      <c r="B88" s="295"/>
      <c r="C88" s="217" t="s">
        <v>426</v>
      </c>
      <c r="D88" s="298" t="s">
        <v>220</v>
      </c>
      <c r="E88" s="250">
        <v>1</v>
      </c>
      <c r="F88" s="282">
        <f>F86*E88</f>
        <v>2</v>
      </c>
      <c r="G88" s="250"/>
      <c r="H88" s="249">
        <f>G88*F88</f>
        <v>0</v>
      </c>
      <c r="I88" s="250"/>
      <c r="J88" s="249"/>
      <c r="K88" s="250"/>
      <c r="L88" s="250"/>
      <c r="M88" s="249">
        <f>L88+J88+H88</f>
        <v>0</v>
      </c>
    </row>
    <row r="89" spans="2:13" ht="13.5">
      <c r="B89" s="299"/>
      <c r="C89" s="301" t="s">
        <v>427</v>
      </c>
      <c r="D89" s="298" t="s">
        <v>0</v>
      </c>
      <c r="E89" s="250">
        <v>1.24</v>
      </c>
      <c r="F89" s="282">
        <f>F86*E89</f>
        <v>2.48</v>
      </c>
      <c r="G89" s="250"/>
      <c r="H89" s="249">
        <f>G89*F89</f>
        <v>0</v>
      </c>
      <c r="I89" s="250"/>
      <c r="J89" s="249"/>
      <c r="K89" s="250"/>
      <c r="L89" s="250"/>
      <c r="M89" s="249">
        <f>L89+J89+H89</f>
        <v>0</v>
      </c>
    </row>
    <row r="90" spans="2:13" ht="27">
      <c r="B90" s="295">
        <v>5</v>
      </c>
      <c r="C90" s="278" t="s">
        <v>428</v>
      </c>
      <c r="D90" s="297" t="s">
        <v>220</v>
      </c>
      <c r="E90" s="280"/>
      <c r="F90" s="280">
        <v>1</v>
      </c>
      <c r="G90" s="280"/>
      <c r="H90" s="249"/>
      <c r="I90" s="280"/>
      <c r="J90" s="249"/>
      <c r="K90" s="280"/>
      <c r="L90" s="280"/>
      <c r="M90" s="249"/>
    </row>
    <row r="91" spans="2:13" ht="13.5">
      <c r="B91" s="281"/>
      <c r="C91" s="217" t="s">
        <v>199</v>
      </c>
      <c r="D91" s="298" t="s">
        <v>0</v>
      </c>
      <c r="E91" s="250">
        <v>1</v>
      </c>
      <c r="F91" s="250">
        <f>F90*E91</f>
        <v>1</v>
      </c>
      <c r="G91" s="250"/>
      <c r="H91" s="249"/>
      <c r="I91" s="250"/>
      <c r="J91" s="249">
        <f>I91*F91</f>
        <v>0</v>
      </c>
      <c r="K91" s="250"/>
      <c r="L91" s="250"/>
      <c r="M91" s="249">
        <f>L91+J91+H91</f>
        <v>0</v>
      </c>
    </row>
    <row r="92" spans="2:13" ht="13.5">
      <c r="B92" s="281"/>
      <c r="C92" s="217" t="s">
        <v>426</v>
      </c>
      <c r="D92" s="298" t="s">
        <v>220</v>
      </c>
      <c r="E92" s="250">
        <v>1</v>
      </c>
      <c r="F92" s="282">
        <f>F90*E92</f>
        <v>1</v>
      </c>
      <c r="G92" s="250"/>
      <c r="H92" s="249">
        <f>G92*F92</f>
        <v>0</v>
      </c>
      <c r="I92" s="250"/>
      <c r="J92" s="249"/>
      <c r="K92" s="250"/>
      <c r="L92" s="250"/>
      <c r="M92" s="249">
        <f>L92+J92+H92</f>
        <v>0</v>
      </c>
    </row>
    <row r="93" spans="2:13" ht="13.5">
      <c r="B93" s="302"/>
      <c r="C93" s="301" t="s">
        <v>427</v>
      </c>
      <c r="D93" s="298" t="s">
        <v>0</v>
      </c>
      <c r="E93" s="250">
        <v>1.24</v>
      </c>
      <c r="F93" s="282">
        <f>F90*E93</f>
        <v>1.24</v>
      </c>
      <c r="G93" s="250"/>
      <c r="H93" s="249">
        <f>G93*F93</f>
        <v>0</v>
      </c>
      <c r="I93" s="250"/>
      <c r="J93" s="249"/>
      <c r="K93" s="250"/>
      <c r="L93" s="250"/>
      <c r="M93" s="249">
        <f>L93+J93+H93</f>
        <v>0</v>
      </c>
    </row>
    <row r="94" spans="2:13" ht="13.5">
      <c r="B94" s="303">
        <v>4</v>
      </c>
      <c r="C94" s="304" t="s">
        <v>429</v>
      </c>
      <c r="D94" s="297" t="s">
        <v>220</v>
      </c>
      <c r="E94" s="280"/>
      <c r="F94" s="280">
        <v>4</v>
      </c>
      <c r="G94" s="280"/>
      <c r="H94" s="249"/>
      <c r="I94" s="280"/>
      <c r="J94" s="249"/>
      <c r="K94" s="280"/>
      <c r="L94" s="280"/>
      <c r="M94" s="249"/>
    </row>
    <row r="95" spans="2:13" ht="13.5">
      <c r="B95" s="268"/>
      <c r="C95" s="217" t="s">
        <v>199</v>
      </c>
      <c r="D95" s="298" t="s">
        <v>0</v>
      </c>
      <c r="E95" s="250">
        <v>1</v>
      </c>
      <c r="F95" s="250">
        <f>F94*E95</f>
        <v>4</v>
      </c>
      <c r="G95" s="250"/>
      <c r="H95" s="249"/>
      <c r="I95" s="250"/>
      <c r="J95" s="249">
        <f>I95*F95</f>
        <v>0</v>
      </c>
      <c r="K95" s="250"/>
      <c r="L95" s="250"/>
      <c r="M95" s="249">
        <f>L95+J95+H95</f>
        <v>0</v>
      </c>
    </row>
    <row r="96" spans="2:13" ht="13.5">
      <c r="B96" s="268"/>
      <c r="C96" s="305" t="s">
        <v>429</v>
      </c>
      <c r="D96" s="306" t="s">
        <v>220</v>
      </c>
      <c r="E96" s="307">
        <v>1</v>
      </c>
      <c r="F96" s="307">
        <f>F94*E96</f>
        <v>4</v>
      </c>
      <c r="G96" s="307"/>
      <c r="H96" s="308">
        <f>G96*F96</f>
        <v>0</v>
      </c>
      <c r="I96" s="307"/>
      <c r="J96" s="308"/>
      <c r="K96" s="307"/>
      <c r="L96" s="307"/>
      <c r="M96" s="308">
        <f>L96+J96+H96</f>
        <v>0</v>
      </c>
    </row>
    <row r="97" spans="2:13" ht="13.5">
      <c r="B97" s="309"/>
      <c r="C97" s="310" t="s">
        <v>430</v>
      </c>
      <c r="D97" s="311"/>
      <c r="E97" s="312"/>
      <c r="F97" s="311"/>
      <c r="G97" s="313"/>
      <c r="H97" s="314">
        <f>SUM(H12:H96)</f>
        <v>0</v>
      </c>
      <c r="I97" s="313"/>
      <c r="J97" s="314"/>
      <c r="K97" s="313"/>
      <c r="L97" s="314"/>
      <c r="M97" s="313">
        <f>SUM(M12:M96)</f>
        <v>0</v>
      </c>
    </row>
    <row r="98" spans="2:13" ht="13.5">
      <c r="B98" s="315"/>
      <c r="C98" s="179" t="s">
        <v>138</v>
      </c>
      <c r="D98" s="176">
        <v>0.03</v>
      </c>
      <c r="E98" s="177"/>
      <c r="F98" s="60"/>
      <c r="G98" s="61"/>
      <c r="H98" s="61"/>
      <c r="I98" s="61"/>
      <c r="J98" s="61"/>
      <c r="K98" s="61"/>
      <c r="L98" s="61"/>
      <c r="M98" s="58">
        <f>H97*D98</f>
        <v>0</v>
      </c>
    </row>
    <row r="99" spans="2:13" ht="13.5">
      <c r="B99" s="316"/>
      <c r="C99" s="80" t="s">
        <v>5</v>
      </c>
      <c r="D99" s="176"/>
      <c r="E99" s="177"/>
      <c r="F99" s="60"/>
      <c r="G99" s="61"/>
      <c r="H99" s="61"/>
      <c r="I99" s="61"/>
      <c r="J99" s="61"/>
      <c r="K99" s="61"/>
      <c r="L99" s="61"/>
      <c r="M99" s="58">
        <f>M98+M97</f>
        <v>0</v>
      </c>
    </row>
    <row r="100" spans="2:13" ht="13.5">
      <c r="B100" s="316"/>
      <c r="C100" s="180" t="s">
        <v>139</v>
      </c>
      <c r="D100" s="181">
        <v>0.1</v>
      </c>
      <c r="E100" s="177"/>
      <c r="F100" s="60"/>
      <c r="G100" s="61"/>
      <c r="H100" s="61"/>
      <c r="I100" s="61"/>
      <c r="J100" s="61"/>
      <c r="K100" s="61"/>
      <c r="L100" s="61"/>
      <c r="M100" s="58">
        <f>M99*D100</f>
        <v>0</v>
      </c>
    </row>
    <row r="101" spans="2:13" ht="13.5">
      <c r="B101" s="316"/>
      <c r="C101" s="182" t="s">
        <v>122</v>
      </c>
      <c r="D101" s="181"/>
      <c r="E101" s="177"/>
      <c r="F101" s="60"/>
      <c r="G101" s="61"/>
      <c r="H101" s="61"/>
      <c r="I101" s="61"/>
      <c r="J101" s="61"/>
      <c r="K101" s="61"/>
      <c r="L101" s="61"/>
      <c r="M101" s="58">
        <f>M100+M99</f>
        <v>0</v>
      </c>
    </row>
    <row r="102" spans="2:13" ht="13.5">
      <c r="B102" s="317"/>
      <c r="C102" s="183" t="s">
        <v>140</v>
      </c>
      <c r="D102" s="176">
        <v>0.08</v>
      </c>
      <c r="E102" s="56"/>
      <c r="F102" s="184"/>
      <c r="G102" s="113"/>
      <c r="H102" s="90"/>
      <c r="I102" s="90"/>
      <c r="J102" s="90"/>
      <c r="K102" s="185"/>
      <c r="L102" s="185"/>
      <c r="M102" s="186">
        <f>M101*D102</f>
        <v>0</v>
      </c>
    </row>
    <row r="103" spans="2:13" ht="13.5">
      <c r="B103" s="317"/>
      <c r="C103" s="80" t="s">
        <v>5</v>
      </c>
      <c r="D103" s="187"/>
      <c r="E103" s="187"/>
      <c r="F103" s="187"/>
      <c r="G103" s="187"/>
      <c r="H103" s="188"/>
      <c r="I103" s="188"/>
      <c r="J103" s="188"/>
      <c r="K103" s="188"/>
      <c r="L103" s="188"/>
      <c r="M103" s="85">
        <f>M102+M101</f>
        <v>0</v>
      </c>
    </row>
    <row r="104" spans="2:13" ht="17.25" customHeight="1">
      <c r="B104" s="317"/>
      <c r="C104" s="189" t="s">
        <v>120</v>
      </c>
      <c r="D104" s="190">
        <v>0.05</v>
      </c>
      <c r="E104" s="191"/>
      <c r="F104" s="191"/>
      <c r="G104" s="191"/>
      <c r="H104" s="191"/>
      <c r="I104" s="191"/>
      <c r="J104" s="191"/>
      <c r="K104" s="191"/>
      <c r="L104" s="191"/>
      <c r="M104" s="85">
        <f>M103*D104</f>
        <v>0</v>
      </c>
    </row>
    <row r="105" spans="2:13" ht="13.5">
      <c r="B105" s="317"/>
      <c r="C105" s="192" t="s">
        <v>5</v>
      </c>
      <c r="D105" s="92"/>
      <c r="E105" s="191"/>
      <c r="F105" s="191"/>
      <c r="G105" s="191"/>
      <c r="H105" s="191"/>
      <c r="I105" s="191"/>
      <c r="J105" s="191"/>
      <c r="K105" s="191"/>
      <c r="L105" s="191"/>
      <c r="M105" s="85">
        <f>M104+M103</f>
        <v>0</v>
      </c>
    </row>
    <row r="106" spans="2:13" ht="13.5">
      <c r="B106" s="317"/>
      <c r="C106" s="189" t="s">
        <v>141</v>
      </c>
      <c r="D106" s="190">
        <v>0.18</v>
      </c>
      <c r="E106" s="191"/>
      <c r="F106" s="191"/>
      <c r="G106" s="191"/>
      <c r="H106" s="191"/>
      <c r="I106" s="191"/>
      <c r="J106" s="191"/>
      <c r="K106" s="191"/>
      <c r="L106" s="191"/>
      <c r="M106" s="85">
        <f>M105*D106</f>
        <v>0</v>
      </c>
    </row>
    <row r="107" spans="2:13" ht="13.5">
      <c r="B107" s="317"/>
      <c r="C107" s="192" t="s">
        <v>159</v>
      </c>
      <c r="D107" s="191"/>
      <c r="E107" s="191"/>
      <c r="F107" s="191"/>
      <c r="G107" s="191"/>
      <c r="H107" s="191"/>
      <c r="I107" s="191"/>
      <c r="J107" s="191"/>
      <c r="K107" s="191"/>
      <c r="L107" s="191"/>
      <c r="M107" s="81">
        <f>M106+M105</f>
        <v>0</v>
      </c>
    </row>
  </sheetData>
  <sheetProtection/>
  <mergeCells count="8">
    <mergeCell ref="K8:L8"/>
    <mergeCell ref="M8:M9"/>
    <mergeCell ref="B8:B9"/>
    <mergeCell ref="C8:C9"/>
    <mergeCell ref="D8:D9"/>
    <mergeCell ref="E8:F8"/>
    <mergeCell ref="G8:H8"/>
    <mergeCell ref="I8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6">
      <selection activeCell="J12" sqref="J12:J44"/>
    </sheetView>
  </sheetViews>
  <sheetFormatPr defaultColWidth="8.75390625" defaultRowHeight="12.75"/>
  <cols>
    <col min="1" max="1" width="4.25390625" style="63" customWidth="1"/>
    <col min="2" max="2" width="49.625" style="63" customWidth="1"/>
    <col min="3" max="3" width="9.00390625" style="63" customWidth="1"/>
    <col min="4" max="4" width="7.25390625" style="63" customWidth="1"/>
    <col min="5" max="5" width="8.875" style="63" customWidth="1"/>
    <col min="6" max="6" width="7.375" style="63" customWidth="1"/>
    <col min="7" max="7" width="10.75390625" style="63" customWidth="1"/>
    <col min="8" max="8" width="7.625" style="63" customWidth="1"/>
    <col min="9" max="9" width="8.375" style="63" customWidth="1"/>
    <col min="10" max="10" width="7.875" style="63" customWidth="1"/>
    <col min="11" max="11" width="8.75390625" style="63" customWidth="1"/>
    <col min="12" max="12" width="14.125" style="63" customWidth="1"/>
    <col min="13" max="16384" width="8.75390625" style="63" customWidth="1"/>
  </cols>
  <sheetData>
    <row r="1" spans="1:12" ht="18" customHeight="1">
      <c r="A1" s="203" t="s">
        <v>268</v>
      </c>
      <c r="B1" s="204"/>
      <c r="C1" s="203"/>
      <c r="D1" s="203"/>
      <c r="E1" s="105"/>
      <c r="F1" s="105"/>
      <c r="G1" s="105"/>
      <c r="H1" s="105"/>
      <c r="I1" s="64"/>
      <c r="J1" s="64"/>
      <c r="K1" s="64"/>
      <c r="L1" s="64"/>
    </row>
    <row r="2" spans="1:12" ht="16.5" customHeight="1">
      <c r="A2" s="203" t="s">
        <v>269</v>
      </c>
      <c r="B2" s="204"/>
      <c r="C2" s="203"/>
      <c r="D2" s="203"/>
      <c r="E2" s="105"/>
      <c r="F2" s="105"/>
      <c r="G2" s="105"/>
      <c r="H2" s="105"/>
      <c r="I2" s="64"/>
      <c r="J2" s="64"/>
      <c r="K2" s="64"/>
      <c r="L2" s="64"/>
    </row>
    <row r="3" spans="2:12" ht="16.5" customHeight="1">
      <c r="B3" s="105"/>
      <c r="C3" s="105"/>
      <c r="D3" s="105"/>
      <c r="E3" s="105"/>
      <c r="F3" s="105"/>
      <c r="G3" s="105"/>
      <c r="H3" s="105"/>
      <c r="I3" s="64"/>
      <c r="J3" s="64"/>
      <c r="K3" s="64"/>
      <c r="L3" s="64"/>
    </row>
    <row r="4" spans="2:12" ht="21" customHeight="1">
      <c r="B4" s="64"/>
      <c r="C4" s="62" t="s">
        <v>562</v>
      </c>
      <c r="D4" s="62"/>
      <c r="E4" s="62"/>
      <c r="F4" s="62"/>
      <c r="G4" s="62"/>
      <c r="H4" s="64"/>
      <c r="I4" s="64"/>
      <c r="J4" s="64"/>
      <c r="K4" s="65"/>
      <c r="L4" s="64"/>
    </row>
    <row r="5" spans="2:12" ht="18.75" customHeigh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6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5.75" customHeight="1">
      <c r="B7" s="64" t="s">
        <v>125</v>
      </c>
      <c r="C7" s="64"/>
      <c r="D7" s="64"/>
      <c r="E7" s="64"/>
      <c r="F7" s="64"/>
      <c r="G7" s="64"/>
      <c r="H7" s="64"/>
      <c r="I7" s="64"/>
      <c r="J7" s="64"/>
      <c r="K7" s="66"/>
      <c r="L7" s="64"/>
    </row>
    <row r="8" spans="1:12" ht="13.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42.75" customHeight="1">
      <c r="A9" s="612" t="s">
        <v>10</v>
      </c>
      <c r="B9" s="97"/>
      <c r="C9" s="68"/>
      <c r="D9" s="614" t="s">
        <v>2</v>
      </c>
      <c r="E9" s="615"/>
      <c r="F9" s="616" t="s">
        <v>3</v>
      </c>
      <c r="G9" s="617"/>
      <c r="H9" s="618" t="s">
        <v>4</v>
      </c>
      <c r="I9" s="619"/>
      <c r="J9" s="618" t="s">
        <v>126</v>
      </c>
      <c r="K9" s="619"/>
      <c r="L9" s="621" t="s">
        <v>162</v>
      </c>
    </row>
    <row r="10" spans="1:12" ht="72" customHeight="1">
      <c r="A10" s="613"/>
      <c r="B10" s="77" t="s">
        <v>11</v>
      </c>
      <c r="C10" s="78" t="s">
        <v>1</v>
      </c>
      <c r="D10" s="95" t="s">
        <v>127</v>
      </c>
      <c r="E10" s="69" t="s">
        <v>6</v>
      </c>
      <c r="F10" s="70" t="s">
        <v>7</v>
      </c>
      <c r="G10" s="71" t="s">
        <v>5</v>
      </c>
      <c r="H10" s="72" t="s">
        <v>7</v>
      </c>
      <c r="I10" s="71" t="s">
        <v>5</v>
      </c>
      <c r="J10" s="72" t="s">
        <v>7</v>
      </c>
      <c r="K10" s="71" t="s">
        <v>5</v>
      </c>
      <c r="L10" s="622"/>
    </row>
    <row r="11" spans="1:12" ht="13.5">
      <c r="A11" s="73" t="s">
        <v>8</v>
      </c>
      <c r="B11" s="94" t="s">
        <v>128</v>
      </c>
      <c r="C11" s="96" t="s">
        <v>9</v>
      </c>
      <c r="D11" s="75" t="s">
        <v>129</v>
      </c>
      <c r="E11" s="76" t="s">
        <v>130</v>
      </c>
      <c r="F11" s="74" t="s">
        <v>131</v>
      </c>
      <c r="G11" s="76" t="s">
        <v>132</v>
      </c>
      <c r="H11" s="74" t="s">
        <v>133</v>
      </c>
      <c r="I11" s="76" t="s">
        <v>134</v>
      </c>
      <c r="J11" s="76">
        <v>11</v>
      </c>
      <c r="K11" s="76">
        <v>12</v>
      </c>
      <c r="L11" s="73" t="s">
        <v>135</v>
      </c>
    </row>
    <row r="12" spans="1:12" ht="27">
      <c r="A12" s="370" t="s">
        <v>8</v>
      </c>
      <c r="B12" s="385" t="s">
        <v>554</v>
      </c>
      <c r="C12" s="92" t="s">
        <v>208</v>
      </c>
      <c r="D12" s="81"/>
      <c r="E12" s="374">
        <v>1</v>
      </c>
      <c r="F12" s="87"/>
      <c r="G12" s="58"/>
      <c r="H12" s="88"/>
      <c r="I12" s="58"/>
      <c r="J12" s="89"/>
      <c r="K12" s="58"/>
      <c r="L12" s="58"/>
    </row>
    <row r="13" spans="1:12" ht="13.5">
      <c r="A13" s="131"/>
      <c r="B13" s="133" t="s">
        <v>553</v>
      </c>
      <c r="C13" s="79" t="s">
        <v>0</v>
      </c>
      <c r="D13" s="85"/>
      <c r="E13" s="86">
        <v>1</v>
      </c>
      <c r="F13" s="87"/>
      <c r="G13" s="58"/>
      <c r="H13" s="58"/>
      <c r="I13" s="58">
        <f>H13*E13</f>
        <v>0</v>
      </c>
      <c r="J13" s="89"/>
      <c r="K13" s="58"/>
      <c r="L13" s="58">
        <f>K13+I13+G13</f>
        <v>0</v>
      </c>
    </row>
    <row r="14" spans="1:12" ht="30.75" customHeight="1">
      <c r="A14" s="370" t="s">
        <v>146</v>
      </c>
      <c r="B14" s="371" t="s">
        <v>382</v>
      </c>
      <c r="C14" s="92" t="s">
        <v>143</v>
      </c>
      <c r="D14" s="81"/>
      <c r="E14" s="374">
        <v>5.28</v>
      </c>
      <c r="F14" s="87"/>
      <c r="G14" s="58"/>
      <c r="H14" s="88"/>
      <c r="I14" s="58"/>
      <c r="J14" s="89"/>
      <c r="K14" s="58"/>
      <c r="L14" s="58"/>
    </row>
    <row r="15" spans="1:12" ht="13.5">
      <c r="A15" s="131"/>
      <c r="B15" s="125" t="s">
        <v>163</v>
      </c>
      <c r="C15" s="79" t="s">
        <v>147</v>
      </c>
      <c r="D15" s="85">
        <v>0.2</v>
      </c>
      <c r="E15" s="86">
        <f>E14*D15</f>
        <v>1.056</v>
      </c>
      <c r="F15" s="87"/>
      <c r="G15" s="58"/>
      <c r="H15" s="88"/>
      <c r="I15" s="58"/>
      <c r="J15" s="89"/>
      <c r="K15" s="58">
        <f>J15*E15</f>
        <v>0</v>
      </c>
      <c r="L15" s="58">
        <f>K15+I15+G15</f>
        <v>0</v>
      </c>
    </row>
    <row r="16" spans="1:12" ht="13.5">
      <c r="A16" s="131"/>
      <c r="B16" s="373" t="s">
        <v>188</v>
      </c>
      <c r="C16" s="98" t="s">
        <v>145</v>
      </c>
      <c r="D16" s="99">
        <v>1.75</v>
      </c>
      <c r="E16" s="100">
        <f>E14*D16</f>
        <v>9.24</v>
      </c>
      <c r="F16" s="87"/>
      <c r="G16" s="58"/>
      <c r="H16" s="88"/>
      <c r="I16" s="58"/>
      <c r="J16" s="58"/>
      <c r="K16" s="58">
        <f>J16*E16</f>
        <v>0</v>
      </c>
      <c r="L16" s="58">
        <f>K16+I16+G16</f>
        <v>0</v>
      </c>
    </row>
    <row r="17" spans="1:12" ht="27">
      <c r="A17" s="370" t="s">
        <v>128</v>
      </c>
      <c r="B17" s="371" t="s">
        <v>383</v>
      </c>
      <c r="C17" s="92" t="s">
        <v>143</v>
      </c>
      <c r="D17" s="81"/>
      <c r="E17" s="374">
        <v>11.72</v>
      </c>
      <c r="F17" s="87"/>
      <c r="G17" s="58"/>
      <c r="H17" s="88"/>
      <c r="I17" s="58"/>
      <c r="J17" s="89"/>
      <c r="K17" s="58"/>
      <c r="L17" s="58"/>
    </row>
    <row r="18" spans="1:12" ht="13.5">
      <c r="A18" s="131"/>
      <c r="B18" s="230" t="s">
        <v>163</v>
      </c>
      <c r="C18" s="98" t="s">
        <v>147</v>
      </c>
      <c r="D18" s="99">
        <v>0.2</v>
      </c>
      <c r="E18" s="100">
        <f>E17*D18</f>
        <v>2.3440000000000003</v>
      </c>
      <c r="F18" s="91"/>
      <c r="G18" s="128"/>
      <c r="H18" s="229"/>
      <c r="I18" s="128"/>
      <c r="J18" s="231"/>
      <c r="K18" s="128">
        <f>J18*E18</f>
        <v>0</v>
      </c>
      <c r="L18" s="128">
        <f>K18+I18+G18</f>
        <v>0</v>
      </c>
    </row>
    <row r="19" spans="1:12" ht="13.5">
      <c r="A19" s="370" t="s">
        <v>9</v>
      </c>
      <c r="B19" s="376" t="s">
        <v>486</v>
      </c>
      <c r="C19" s="56" t="s">
        <v>143</v>
      </c>
      <c r="D19" s="87"/>
      <c r="E19" s="374">
        <v>5.28</v>
      </c>
      <c r="F19" s="58"/>
      <c r="G19" s="58"/>
      <c r="H19" s="58"/>
      <c r="I19" s="58"/>
      <c r="J19" s="58"/>
      <c r="K19" s="58"/>
      <c r="L19" s="58"/>
    </row>
    <row r="20" spans="1:12" ht="15" customHeight="1">
      <c r="A20" s="202"/>
      <c r="B20" s="106" t="s">
        <v>160</v>
      </c>
      <c r="C20" s="87" t="s">
        <v>0</v>
      </c>
      <c r="D20" s="58">
        <v>1</v>
      </c>
      <c r="E20" s="58">
        <f>E19*D20</f>
        <v>5.28</v>
      </c>
      <c r="F20" s="58"/>
      <c r="G20" s="58"/>
      <c r="H20" s="58"/>
      <c r="I20" s="58">
        <f>H20*E20</f>
        <v>0</v>
      </c>
      <c r="J20" s="58"/>
      <c r="K20" s="58"/>
      <c r="L20" s="58">
        <f>I20+G20</f>
        <v>0</v>
      </c>
    </row>
    <row r="21" spans="1:12" ht="13.5">
      <c r="A21" s="131"/>
      <c r="B21" s="133" t="s">
        <v>547</v>
      </c>
      <c r="C21" s="87" t="s">
        <v>177</v>
      </c>
      <c r="D21" s="58">
        <v>3.85</v>
      </c>
      <c r="E21" s="58">
        <v>1</v>
      </c>
      <c r="F21" s="58"/>
      <c r="G21" s="58"/>
      <c r="H21" s="58"/>
      <c r="I21" s="58"/>
      <c r="J21" s="144"/>
      <c r="K21" s="58">
        <f>J21*E21</f>
        <v>0</v>
      </c>
      <c r="L21" s="58">
        <f>K21+I21+G21</f>
        <v>0</v>
      </c>
    </row>
    <row r="22" spans="1:12" ht="13.5">
      <c r="A22" s="130"/>
      <c r="B22" s="111" t="s">
        <v>548</v>
      </c>
      <c r="C22" s="98" t="s">
        <v>143</v>
      </c>
      <c r="D22" s="112">
        <v>1.22</v>
      </c>
      <c r="E22" s="112">
        <f>E19*D22</f>
        <v>6.4416</v>
      </c>
      <c r="F22" s="112"/>
      <c r="G22" s="112">
        <f>F22*E22</f>
        <v>0</v>
      </c>
      <c r="H22" s="112"/>
      <c r="I22" s="112"/>
      <c r="J22" s="112"/>
      <c r="K22" s="112"/>
      <c r="L22" s="58">
        <f>K22+I22+G22</f>
        <v>0</v>
      </c>
    </row>
    <row r="23" spans="1:12" ht="29.25" customHeight="1">
      <c r="A23" s="461">
        <v>5</v>
      </c>
      <c r="B23" s="466" t="s">
        <v>552</v>
      </c>
      <c r="C23" s="103" t="s">
        <v>124</v>
      </c>
      <c r="D23" s="379"/>
      <c r="E23" s="356">
        <v>22</v>
      </c>
      <c r="F23" s="112"/>
      <c r="G23" s="112"/>
      <c r="H23" s="112"/>
      <c r="I23" s="112"/>
      <c r="J23" s="112"/>
      <c r="K23" s="112"/>
      <c r="L23" s="58"/>
    </row>
    <row r="24" spans="1:12" ht="13.5">
      <c r="A24" s="130"/>
      <c r="B24" s="106" t="s">
        <v>160</v>
      </c>
      <c r="C24" s="87" t="s">
        <v>0</v>
      </c>
      <c r="D24" s="58">
        <v>1</v>
      </c>
      <c r="E24" s="58">
        <f>E23*D24</f>
        <v>22</v>
      </c>
      <c r="F24" s="58"/>
      <c r="G24" s="58"/>
      <c r="H24" s="58"/>
      <c r="I24" s="58">
        <f>H24*E24</f>
        <v>0</v>
      </c>
      <c r="J24" s="58"/>
      <c r="K24" s="58"/>
      <c r="L24" s="58">
        <f>I24+G24</f>
        <v>0</v>
      </c>
    </row>
    <row r="25" spans="1:12" ht="15" customHeight="1">
      <c r="A25" s="130"/>
      <c r="B25" s="111" t="s">
        <v>551</v>
      </c>
      <c r="C25" s="98" t="s">
        <v>124</v>
      </c>
      <c r="D25" s="112"/>
      <c r="E25" s="112">
        <v>24</v>
      </c>
      <c r="F25" s="112"/>
      <c r="G25" s="112">
        <f>F25*E25</f>
        <v>0</v>
      </c>
      <c r="H25" s="112"/>
      <c r="I25" s="112"/>
      <c r="J25" s="112"/>
      <c r="K25" s="112"/>
      <c r="L25" s="58"/>
    </row>
    <row r="26" spans="1:12" ht="15" customHeight="1">
      <c r="A26" s="461">
        <v>6</v>
      </c>
      <c r="B26" s="466" t="s">
        <v>555</v>
      </c>
      <c r="C26" s="103" t="s">
        <v>149</v>
      </c>
      <c r="D26" s="379"/>
      <c r="E26" s="379">
        <v>1</v>
      </c>
      <c r="F26" s="112"/>
      <c r="G26" s="112"/>
      <c r="H26" s="112"/>
      <c r="I26" s="112"/>
      <c r="J26" s="112"/>
      <c r="K26" s="112"/>
      <c r="L26" s="58"/>
    </row>
    <row r="27" spans="1:12" ht="15" customHeight="1">
      <c r="A27" s="130"/>
      <c r="B27" s="106" t="s">
        <v>160</v>
      </c>
      <c r="C27" s="87" t="s">
        <v>0</v>
      </c>
      <c r="D27" s="58">
        <v>1</v>
      </c>
      <c r="E27" s="58">
        <f>E26*D27</f>
        <v>1</v>
      </c>
      <c r="F27" s="58"/>
      <c r="G27" s="58"/>
      <c r="H27" s="58"/>
      <c r="I27" s="58">
        <f>H27*E27</f>
        <v>0</v>
      </c>
      <c r="J27" s="58"/>
      <c r="K27" s="58"/>
      <c r="L27" s="58">
        <f>I27+G27</f>
        <v>0</v>
      </c>
    </row>
    <row r="28" spans="1:12" ht="15" customHeight="1">
      <c r="A28" s="130"/>
      <c r="B28" s="111" t="s">
        <v>556</v>
      </c>
      <c r="C28" s="98" t="s">
        <v>124</v>
      </c>
      <c r="D28" s="112"/>
      <c r="E28" s="112">
        <v>1</v>
      </c>
      <c r="F28" s="112"/>
      <c r="G28" s="112">
        <f>F28*E28</f>
        <v>0</v>
      </c>
      <c r="H28" s="112"/>
      <c r="I28" s="112"/>
      <c r="J28" s="112"/>
      <c r="K28" s="112"/>
      <c r="L28" s="58">
        <f>I28+G28</f>
        <v>0</v>
      </c>
    </row>
    <row r="29" spans="1:12" ht="15" customHeight="1">
      <c r="A29" s="130"/>
      <c r="B29" s="111" t="s">
        <v>557</v>
      </c>
      <c r="C29" s="98" t="s">
        <v>149</v>
      </c>
      <c r="D29" s="112"/>
      <c r="E29" s="112">
        <v>1</v>
      </c>
      <c r="F29" s="112"/>
      <c r="G29" s="112">
        <f>F29*E29</f>
        <v>0</v>
      </c>
      <c r="H29" s="112"/>
      <c r="I29" s="112"/>
      <c r="J29" s="112"/>
      <c r="K29" s="112"/>
      <c r="L29" s="58">
        <f>I29+G29</f>
        <v>0</v>
      </c>
    </row>
    <row r="30" spans="1:12" ht="15" customHeight="1">
      <c r="A30" s="130"/>
      <c r="B30" s="111" t="s">
        <v>455</v>
      </c>
      <c r="C30" s="98" t="s">
        <v>149</v>
      </c>
      <c r="D30" s="112"/>
      <c r="E30" s="112">
        <v>1</v>
      </c>
      <c r="F30" s="112"/>
      <c r="G30" s="112">
        <f>F30*E30</f>
        <v>0</v>
      </c>
      <c r="H30" s="112"/>
      <c r="I30" s="112"/>
      <c r="J30" s="112"/>
      <c r="K30" s="112"/>
      <c r="L30" s="58">
        <f>I30+G30</f>
        <v>0</v>
      </c>
    </row>
    <row r="31" spans="1:12" ht="13.5">
      <c r="A31" s="91">
        <v>7</v>
      </c>
      <c r="B31" s="375" t="s">
        <v>274</v>
      </c>
      <c r="C31" s="92" t="s">
        <v>143</v>
      </c>
      <c r="D31" s="113"/>
      <c r="E31" s="57">
        <v>11.72</v>
      </c>
      <c r="F31" s="108"/>
      <c r="G31" s="108"/>
      <c r="H31" s="108"/>
      <c r="I31" s="108"/>
      <c r="J31" s="108"/>
      <c r="K31" s="108"/>
      <c r="L31" s="58"/>
    </row>
    <row r="32" spans="1:12" ht="13.5">
      <c r="A32" s="130"/>
      <c r="B32" s="111" t="s">
        <v>163</v>
      </c>
      <c r="C32" s="98" t="s">
        <v>147</v>
      </c>
      <c r="D32" s="112">
        <v>0.2</v>
      </c>
      <c r="E32" s="112">
        <f>E31*D32</f>
        <v>2.3440000000000003</v>
      </c>
      <c r="F32" s="112"/>
      <c r="G32" s="108"/>
      <c r="H32" s="108"/>
      <c r="I32" s="108"/>
      <c r="J32" s="231"/>
      <c r="K32" s="108">
        <f>J32*E32</f>
        <v>0</v>
      </c>
      <c r="L32" s="58">
        <f>K32</f>
        <v>0</v>
      </c>
    </row>
    <row r="33" spans="1:12" ht="13.5">
      <c r="A33" s="462">
        <v>8</v>
      </c>
      <c r="B33" s="463" t="s">
        <v>549</v>
      </c>
      <c r="C33" s="92" t="s">
        <v>121</v>
      </c>
      <c r="D33" s="458"/>
      <c r="E33" s="458">
        <v>2.4</v>
      </c>
      <c r="F33" s="455"/>
      <c r="G33" s="455"/>
      <c r="H33" s="455"/>
      <c r="I33" s="455"/>
      <c r="J33" s="455"/>
      <c r="K33" s="455"/>
      <c r="L33" s="455"/>
    </row>
    <row r="34" spans="1:12" ht="12.75">
      <c r="A34" s="464"/>
      <c r="B34" s="448" t="s">
        <v>160</v>
      </c>
      <c r="C34" s="79" t="s">
        <v>0</v>
      </c>
      <c r="D34" s="455">
        <v>1</v>
      </c>
      <c r="E34" s="455">
        <f>E33*D34</f>
        <v>2.4</v>
      </c>
      <c r="F34" s="455"/>
      <c r="G34" s="455"/>
      <c r="H34" s="455"/>
      <c r="I34" s="455">
        <f>H34*E34</f>
        <v>0</v>
      </c>
      <c r="J34" s="455"/>
      <c r="K34" s="455"/>
      <c r="L34" s="455">
        <f>I34</f>
        <v>0</v>
      </c>
    </row>
    <row r="35" spans="1:12" ht="12.75">
      <c r="A35" s="464"/>
      <c r="B35" s="465" t="s">
        <v>550</v>
      </c>
      <c r="C35" s="454" t="s">
        <v>143</v>
      </c>
      <c r="D35" s="455">
        <v>0.2</v>
      </c>
      <c r="E35" s="455">
        <f>E33*D35</f>
        <v>0.48</v>
      </c>
      <c r="F35" s="58"/>
      <c r="G35" s="455">
        <f>F35*E35</f>
        <v>0</v>
      </c>
      <c r="H35" s="455"/>
      <c r="I35" s="455"/>
      <c r="J35" s="455"/>
      <c r="K35" s="455"/>
      <c r="L35" s="455">
        <f>G35</f>
        <v>0</v>
      </c>
    </row>
    <row r="36" spans="1:12" ht="13.5">
      <c r="A36" s="136"/>
      <c r="B36" s="122" t="s">
        <v>5</v>
      </c>
      <c r="C36" s="110"/>
      <c r="D36" s="108"/>
      <c r="E36" s="108"/>
      <c r="F36" s="108"/>
      <c r="G36" s="90">
        <f>SUM(G12:G35)</f>
        <v>0</v>
      </c>
      <c r="H36" s="108"/>
      <c r="I36" s="108"/>
      <c r="J36" s="108"/>
      <c r="K36" s="108"/>
      <c r="L36" s="57">
        <f>SUM(L12:L35)</f>
        <v>0</v>
      </c>
    </row>
    <row r="37" spans="1:12" ht="13.5">
      <c r="A37" s="132"/>
      <c r="B37" s="113" t="s">
        <v>138</v>
      </c>
      <c r="C37" s="176">
        <v>0.03</v>
      </c>
      <c r="D37" s="177"/>
      <c r="E37" s="60"/>
      <c r="F37" s="61"/>
      <c r="G37" s="61"/>
      <c r="H37" s="61"/>
      <c r="I37" s="61"/>
      <c r="J37" s="61"/>
      <c r="K37" s="61"/>
      <c r="L37" s="58">
        <f>G36*C37</f>
        <v>0</v>
      </c>
    </row>
    <row r="38" spans="1:12" ht="13.5">
      <c r="A38" s="132"/>
      <c r="B38" s="122" t="s">
        <v>5</v>
      </c>
      <c r="C38" s="176"/>
      <c r="D38" s="177"/>
      <c r="E38" s="60"/>
      <c r="F38" s="61"/>
      <c r="G38" s="61"/>
      <c r="H38" s="61"/>
      <c r="I38" s="61"/>
      <c r="J38" s="61"/>
      <c r="K38" s="61"/>
      <c r="L38" s="58">
        <f>L37+L36</f>
        <v>0</v>
      </c>
    </row>
    <row r="39" spans="1:12" ht="13.5">
      <c r="A39" s="389"/>
      <c r="B39" s="390" t="s">
        <v>139</v>
      </c>
      <c r="C39" s="181">
        <v>0.1</v>
      </c>
      <c r="D39" s="177"/>
      <c r="E39" s="60"/>
      <c r="F39" s="61"/>
      <c r="G39" s="61"/>
      <c r="H39" s="61"/>
      <c r="I39" s="61"/>
      <c r="J39" s="61"/>
      <c r="K39" s="61"/>
      <c r="L39" s="58">
        <f>L38*C39</f>
        <v>0</v>
      </c>
    </row>
    <row r="40" spans="1:12" ht="13.5">
      <c r="A40" s="389"/>
      <c r="B40" s="391" t="s">
        <v>122</v>
      </c>
      <c r="C40" s="181"/>
      <c r="D40" s="177"/>
      <c r="E40" s="60"/>
      <c r="F40" s="61"/>
      <c r="G40" s="61"/>
      <c r="H40" s="61"/>
      <c r="I40" s="61"/>
      <c r="J40" s="61"/>
      <c r="K40" s="61"/>
      <c r="L40" s="58">
        <f>L39+L38</f>
        <v>0</v>
      </c>
    </row>
    <row r="41" spans="1:12" ht="13.5">
      <c r="A41" s="392"/>
      <c r="B41" s="113" t="s">
        <v>140</v>
      </c>
      <c r="C41" s="176">
        <v>0.08</v>
      </c>
      <c r="D41" s="56"/>
      <c r="E41" s="184"/>
      <c r="F41" s="113"/>
      <c r="G41" s="90"/>
      <c r="H41" s="90"/>
      <c r="I41" s="90"/>
      <c r="J41" s="185"/>
      <c r="K41" s="185"/>
      <c r="L41" s="108">
        <f>L40*C41</f>
        <v>0</v>
      </c>
    </row>
    <row r="42" spans="1:12" ht="13.5">
      <c r="A42" s="393"/>
      <c r="B42" s="122" t="s">
        <v>5</v>
      </c>
      <c r="C42" s="176"/>
      <c r="D42" s="56"/>
      <c r="E42" s="184"/>
      <c r="F42" s="113"/>
      <c r="G42" s="90"/>
      <c r="H42" s="90"/>
      <c r="I42" s="90"/>
      <c r="J42" s="185"/>
      <c r="K42" s="185"/>
      <c r="L42" s="108">
        <f>L41+L40</f>
        <v>0</v>
      </c>
    </row>
    <row r="43" spans="1:12" ht="13.5">
      <c r="A43" s="393"/>
      <c r="B43" s="113" t="s">
        <v>120</v>
      </c>
      <c r="C43" s="176">
        <v>0.05</v>
      </c>
      <c r="D43" s="56"/>
      <c r="E43" s="184"/>
      <c r="F43" s="113"/>
      <c r="G43" s="90"/>
      <c r="H43" s="90"/>
      <c r="I43" s="90"/>
      <c r="J43" s="185"/>
      <c r="K43" s="185"/>
      <c r="L43" s="108">
        <f>L42*C43</f>
        <v>0</v>
      </c>
    </row>
    <row r="44" spans="1:12" ht="13.5">
      <c r="A44" s="393"/>
      <c r="B44" s="122" t="s">
        <v>5</v>
      </c>
      <c r="C44" s="176"/>
      <c r="D44" s="56"/>
      <c r="E44" s="184"/>
      <c r="F44" s="113"/>
      <c r="G44" s="90"/>
      <c r="H44" s="90"/>
      <c r="I44" s="90"/>
      <c r="J44" s="185"/>
      <c r="K44" s="185"/>
      <c r="L44" s="108">
        <f>L43+L42</f>
        <v>0</v>
      </c>
    </row>
    <row r="45" spans="1:12" ht="13.5">
      <c r="A45" s="393"/>
      <c r="B45" s="113" t="s">
        <v>141</v>
      </c>
      <c r="C45" s="176">
        <v>0.18</v>
      </c>
      <c r="D45" s="56"/>
      <c r="E45" s="184"/>
      <c r="F45" s="113"/>
      <c r="G45" s="90"/>
      <c r="H45" s="90"/>
      <c r="I45" s="90"/>
      <c r="J45" s="185"/>
      <c r="K45" s="185"/>
      <c r="L45" s="108">
        <f>L44*C45</f>
        <v>0</v>
      </c>
    </row>
    <row r="46" spans="1:12" ht="13.5">
      <c r="A46" s="393"/>
      <c r="B46" s="122" t="s">
        <v>159</v>
      </c>
      <c r="C46" s="187"/>
      <c r="D46" s="187"/>
      <c r="E46" s="187"/>
      <c r="F46" s="187"/>
      <c r="G46" s="188"/>
      <c r="H46" s="188"/>
      <c r="I46" s="188"/>
      <c r="J46" s="188"/>
      <c r="K46" s="188"/>
      <c r="L46" s="81">
        <f>L45+L44</f>
        <v>0</v>
      </c>
    </row>
    <row r="47" ht="13.5">
      <c r="L47" s="343"/>
    </row>
    <row r="49" ht="13.5">
      <c r="L49" s="82"/>
    </row>
  </sheetData>
  <sheetProtection/>
  <mergeCells count="6">
    <mergeCell ref="A9:A10"/>
    <mergeCell ref="D9:E9"/>
    <mergeCell ref="F9:G9"/>
    <mergeCell ref="H9:I9"/>
    <mergeCell ref="J9:K9"/>
    <mergeCell ref="L9:L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20">
      <selection activeCell="J14" sqref="J14:J42"/>
    </sheetView>
  </sheetViews>
  <sheetFormatPr defaultColWidth="9.00390625" defaultRowHeight="12.75"/>
  <cols>
    <col min="1" max="1" width="4.875" style="83" customWidth="1"/>
    <col min="2" max="2" width="46.875" style="83" customWidth="1"/>
    <col min="3" max="6" width="9.25390625" style="83" bestFit="1" customWidth="1"/>
    <col min="7" max="7" width="9.625" style="83" bestFit="1" customWidth="1"/>
    <col min="8" max="11" width="9.25390625" style="83" bestFit="1" customWidth="1"/>
    <col min="12" max="12" width="9.625" style="83" bestFit="1" customWidth="1"/>
    <col min="13" max="16384" width="9.125" style="83" customWidth="1"/>
  </cols>
  <sheetData>
    <row r="1" s="63" customFormat="1" ht="13.5"/>
    <row r="2" spans="1:12" s="63" customFormat="1" ht="18" customHeight="1">
      <c r="A2" s="203" t="s">
        <v>268</v>
      </c>
      <c r="B2" s="204"/>
      <c r="C2" s="203"/>
      <c r="D2" s="203"/>
      <c r="E2" s="203"/>
      <c r="F2" s="204"/>
      <c r="G2" s="203"/>
      <c r="H2" s="203"/>
      <c r="I2" s="64"/>
      <c r="J2" s="64"/>
      <c r="K2" s="64"/>
      <c r="L2" s="64"/>
    </row>
    <row r="3" spans="1:12" s="63" customFormat="1" ht="16.5" customHeight="1">
      <c r="A3" s="203" t="s">
        <v>269</v>
      </c>
      <c r="B3" s="204"/>
      <c r="C3" s="203"/>
      <c r="D3" s="203"/>
      <c r="E3" s="203"/>
      <c r="F3" s="204"/>
      <c r="G3" s="203"/>
      <c r="H3" s="203"/>
      <c r="I3" s="64"/>
      <c r="J3" s="64"/>
      <c r="K3" s="64"/>
      <c r="L3" s="64"/>
    </row>
    <row r="4" spans="2:12" s="63" customFormat="1" ht="13.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s="63" customFormat="1" ht="21" customHeight="1">
      <c r="B5" s="64"/>
      <c r="C5" s="64"/>
      <c r="D5" s="62" t="s">
        <v>563</v>
      </c>
      <c r="E5" s="64"/>
      <c r="F5" s="64"/>
      <c r="G5" s="64"/>
      <c r="H5" s="64"/>
      <c r="I5" s="64"/>
      <c r="J5" s="64"/>
      <c r="K5" s="64"/>
      <c r="L5" s="146"/>
    </row>
    <row r="6" spans="2:12" s="63" customFormat="1" ht="18.75" customHeight="1">
      <c r="B6" s="64"/>
      <c r="C6" s="64"/>
      <c r="D6" s="64" t="s">
        <v>249</v>
      </c>
      <c r="E6" s="64"/>
      <c r="F6" s="64"/>
      <c r="G6" s="64"/>
      <c r="H6" s="64"/>
      <c r="I6" s="64"/>
      <c r="J6" s="64"/>
      <c r="K6" s="64"/>
      <c r="L6" s="64"/>
    </row>
    <row r="7" spans="2:12" s="63" customFormat="1" ht="13.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s="63" customFormat="1" ht="19.5" customHeight="1">
      <c r="B8" s="64" t="s">
        <v>125</v>
      </c>
      <c r="C8" s="64"/>
      <c r="D8" s="64"/>
      <c r="E8" s="64"/>
      <c r="F8" s="64"/>
      <c r="G8" s="64"/>
      <c r="H8" s="64"/>
      <c r="I8" s="64"/>
      <c r="J8" s="64"/>
      <c r="K8" s="66"/>
      <c r="L8" s="64"/>
    </row>
    <row r="10" spans="1:12" s="147" customFormat="1" ht="42" customHeight="1">
      <c r="A10" s="608" t="s">
        <v>10</v>
      </c>
      <c r="B10" s="609" t="s">
        <v>202</v>
      </c>
      <c r="C10" s="640" t="s">
        <v>203</v>
      </c>
      <c r="D10" s="634" t="s">
        <v>2</v>
      </c>
      <c r="E10" s="615"/>
      <c r="F10" s="609" t="s">
        <v>3</v>
      </c>
      <c r="G10" s="609"/>
      <c r="H10" s="609" t="s">
        <v>4</v>
      </c>
      <c r="I10" s="609"/>
      <c r="J10" s="618" t="s">
        <v>126</v>
      </c>
      <c r="K10" s="619"/>
      <c r="L10" s="639" t="s">
        <v>5</v>
      </c>
    </row>
    <row r="11" spans="1:12" s="147" customFormat="1" ht="56.25" customHeight="1">
      <c r="A11" s="608"/>
      <c r="B11" s="609"/>
      <c r="C11" s="640"/>
      <c r="D11" s="69" t="s">
        <v>127</v>
      </c>
      <c r="E11" s="69" t="s">
        <v>6</v>
      </c>
      <c r="F11" s="148" t="s">
        <v>7</v>
      </c>
      <c r="G11" s="149" t="s">
        <v>5</v>
      </c>
      <c r="H11" s="148" t="s">
        <v>7</v>
      </c>
      <c r="I11" s="149" t="s">
        <v>5</v>
      </c>
      <c r="J11" s="148" t="s">
        <v>7</v>
      </c>
      <c r="K11" s="149" t="s">
        <v>5</v>
      </c>
      <c r="L11" s="639"/>
    </row>
    <row r="12" spans="1:12" s="155" customFormat="1" ht="15.75" customHeight="1">
      <c r="A12" s="150" t="s">
        <v>8</v>
      </c>
      <c r="B12" s="151">
        <v>2</v>
      </c>
      <c r="C12" s="152">
        <v>3</v>
      </c>
      <c r="D12" s="152">
        <v>4</v>
      </c>
      <c r="E12" s="152">
        <v>5</v>
      </c>
      <c r="F12" s="153" t="s">
        <v>130</v>
      </c>
      <c r="G12" s="154">
        <v>7</v>
      </c>
      <c r="H12" s="150">
        <v>8</v>
      </c>
      <c r="I12" s="154">
        <v>9</v>
      </c>
      <c r="J12" s="150">
        <v>10</v>
      </c>
      <c r="K12" s="154">
        <v>11</v>
      </c>
      <c r="L12" s="154">
        <v>12</v>
      </c>
    </row>
    <row r="13" spans="1:12" s="155" customFormat="1" ht="21.75" customHeight="1">
      <c r="A13" s="156"/>
      <c r="B13" s="157" t="s">
        <v>204</v>
      </c>
      <c r="C13" s="158"/>
      <c r="D13" s="159"/>
      <c r="E13" s="160"/>
      <c r="F13" s="160"/>
      <c r="G13" s="160"/>
      <c r="H13" s="160"/>
      <c r="I13" s="160"/>
      <c r="J13" s="160"/>
      <c r="K13" s="161"/>
      <c r="L13" s="162"/>
    </row>
    <row r="14" spans="1:12" s="147" customFormat="1" ht="25.5">
      <c r="A14" s="163">
        <v>1</v>
      </c>
      <c r="B14" s="164" t="s">
        <v>593</v>
      </c>
      <c r="C14" s="165" t="s">
        <v>205</v>
      </c>
      <c r="D14" s="165"/>
      <c r="E14" s="166">
        <v>1</v>
      </c>
      <c r="F14" s="167"/>
      <c r="G14" s="167"/>
      <c r="H14" s="167"/>
      <c r="I14" s="167"/>
      <c r="J14" s="167"/>
      <c r="K14" s="167"/>
      <c r="L14" s="167"/>
    </row>
    <row r="15" spans="1:12" s="147" customFormat="1" ht="13.5">
      <c r="A15" s="163"/>
      <c r="B15" s="106" t="s">
        <v>180</v>
      </c>
      <c r="C15" s="79" t="s">
        <v>0</v>
      </c>
      <c r="D15" s="168">
        <v>1</v>
      </c>
      <c r="E15" s="167">
        <f>E14*D15</f>
        <v>1</v>
      </c>
      <c r="F15" s="85"/>
      <c r="G15" s="85"/>
      <c r="H15" s="85"/>
      <c r="I15" s="85">
        <f>H15*E15</f>
        <v>0</v>
      </c>
      <c r="J15" s="85"/>
      <c r="K15" s="85"/>
      <c r="L15" s="85">
        <f>I15</f>
        <v>0</v>
      </c>
    </row>
    <row r="16" spans="1:12" s="147" customFormat="1" ht="13.5">
      <c r="A16" s="163"/>
      <c r="B16" s="169" t="s">
        <v>594</v>
      </c>
      <c r="C16" s="168" t="s">
        <v>205</v>
      </c>
      <c r="D16" s="168"/>
      <c r="E16" s="167">
        <v>1</v>
      </c>
      <c r="F16" s="167"/>
      <c r="G16" s="167">
        <f>F16*E16</f>
        <v>0</v>
      </c>
      <c r="H16" s="167"/>
      <c r="I16" s="167"/>
      <c r="J16" s="167"/>
      <c r="K16" s="167"/>
      <c r="L16" s="167">
        <f>I16+G16</f>
        <v>0</v>
      </c>
    </row>
    <row r="17" spans="1:12" s="147" customFormat="1" ht="13.5">
      <c r="A17" s="170">
        <v>2</v>
      </c>
      <c r="B17" s="164" t="s">
        <v>206</v>
      </c>
      <c r="C17" s="165" t="s">
        <v>205</v>
      </c>
      <c r="D17" s="165"/>
      <c r="E17" s="166">
        <v>6</v>
      </c>
      <c r="F17" s="167"/>
      <c r="G17" s="167"/>
      <c r="H17" s="167"/>
      <c r="I17" s="167"/>
      <c r="J17" s="167"/>
      <c r="K17" s="167"/>
      <c r="L17" s="167"/>
    </row>
    <row r="18" spans="1:12" s="147" customFormat="1" ht="13.5">
      <c r="A18" s="163"/>
      <c r="B18" s="106" t="s">
        <v>180</v>
      </c>
      <c r="C18" s="79" t="s">
        <v>0</v>
      </c>
      <c r="D18" s="168">
        <v>1</v>
      </c>
      <c r="E18" s="167">
        <f>E17*D18</f>
        <v>6</v>
      </c>
      <c r="F18" s="167"/>
      <c r="G18" s="167"/>
      <c r="H18" s="167"/>
      <c r="I18" s="167">
        <f>H18*E18</f>
        <v>0</v>
      </c>
      <c r="J18" s="167"/>
      <c r="K18" s="167"/>
      <c r="L18" s="167">
        <f>I18</f>
        <v>0</v>
      </c>
    </row>
    <row r="19" spans="1:12" s="147" customFormat="1" ht="27">
      <c r="A19" s="163"/>
      <c r="B19" s="133" t="s">
        <v>389</v>
      </c>
      <c r="C19" s="79" t="s">
        <v>205</v>
      </c>
      <c r="D19" s="79"/>
      <c r="E19" s="85">
        <v>3</v>
      </c>
      <c r="F19" s="524"/>
      <c r="G19" s="167">
        <f>F19*E19</f>
        <v>0</v>
      </c>
      <c r="H19" s="85"/>
      <c r="I19" s="85"/>
      <c r="J19" s="167"/>
      <c r="K19" s="167"/>
      <c r="L19" s="167">
        <f>I19+G19</f>
        <v>0</v>
      </c>
    </row>
    <row r="20" spans="1:12" s="147" customFormat="1" ht="27">
      <c r="A20" s="163"/>
      <c r="B20" s="133" t="s">
        <v>388</v>
      </c>
      <c r="C20" s="79" t="s">
        <v>205</v>
      </c>
      <c r="D20" s="79"/>
      <c r="E20" s="85">
        <v>3</v>
      </c>
      <c r="F20" s="524"/>
      <c r="G20" s="167">
        <f>F20*E20</f>
        <v>0</v>
      </c>
      <c r="H20" s="85"/>
      <c r="I20" s="85"/>
      <c r="J20" s="167"/>
      <c r="K20" s="167"/>
      <c r="L20" s="167">
        <f>I20+G20</f>
        <v>0</v>
      </c>
    </row>
    <row r="21" spans="1:12" s="147" customFormat="1" ht="13.5">
      <c r="A21" s="163"/>
      <c r="B21" s="133" t="s">
        <v>207</v>
      </c>
      <c r="C21" s="79" t="s">
        <v>208</v>
      </c>
      <c r="D21" s="79"/>
      <c r="E21" s="85">
        <v>6</v>
      </c>
      <c r="F21" s="85"/>
      <c r="G21" s="167">
        <f>F21*E21</f>
        <v>0</v>
      </c>
      <c r="H21" s="85"/>
      <c r="I21" s="85"/>
      <c r="J21" s="167"/>
      <c r="K21" s="167"/>
      <c r="L21" s="167">
        <f>I21+G21</f>
        <v>0</v>
      </c>
    </row>
    <row r="22" spans="1:12" s="147" customFormat="1" ht="13.5">
      <c r="A22" s="170">
        <v>3</v>
      </c>
      <c r="B22" s="171" t="s">
        <v>209</v>
      </c>
      <c r="C22" s="92" t="s">
        <v>124</v>
      </c>
      <c r="D22" s="92"/>
      <c r="E22" s="81">
        <f>E24+E25+E26+E27+E28</f>
        <v>100</v>
      </c>
      <c r="F22" s="85"/>
      <c r="G22" s="167"/>
      <c r="H22" s="85"/>
      <c r="I22" s="85"/>
      <c r="J22" s="167"/>
      <c r="K22" s="167"/>
      <c r="L22" s="167"/>
    </row>
    <row r="23" spans="1:12" s="147" customFormat="1" ht="13.5">
      <c r="A23" s="163"/>
      <c r="B23" s="106" t="s">
        <v>180</v>
      </c>
      <c r="C23" s="79" t="s">
        <v>0</v>
      </c>
      <c r="D23" s="168">
        <v>1</v>
      </c>
      <c r="E23" s="85">
        <f>E22*D23</f>
        <v>100</v>
      </c>
      <c r="F23" s="85"/>
      <c r="G23" s="167"/>
      <c r="H23" s="85"/>
      <c r="I23" s="85">
        <f>H23*E23</f>
        <v>0</v>
      </c>
      <c r="J23" s="167"/>
      <c r="K23" s="167"/>
      <c r="L23" s="167">
        <f aca="true" t="shared" si="0" ref="L23:L28">K23+I23+G23</f>
        <v>0</v>
      </c>
    </row>
    <row r="24" spans="1:12" s="147" customFormat="1" ht="13.5">
      <c r="A24" s="163"/>
      <c r="B24" s="172" t="s">
        <v>210</v>
      </c>
      <c r="C24" s="79" t="s">
        <v>124</v>
      </c>
      <c r="D24" s="79"/>
      <c r="E24" s="85">
        <v>14</v>
      </c>
      <c r="F24" s="85"/>
      <c r="G24" s="167">
        <f>F24*E24</f>
        <v>0</v>
      </c>
      <c r="H24" s="85"/>
      <c r="I24" s="85"/>
      <c r="J24" s="167"/>
      <c r="K24" s="167"/>
      <c r="L24" s="167">
        <f t="shared" si="0"/>
        <v>0</v>
      </c>
    </row>
    <row r="25" spans="1:12" s="147" customFormat="1" ht="13.5">
      <c r="A25" s="163"/>
      <c r="B25" s="172" t="s">
        <v>211</v>
      </c>
      <c r="C25" s="79" t="s">
        <v>124</v>
      </c>
      <c r="D25" s="79"/>
      <c r="E25" s="85">
        <v>24</v>
      </c>
      <c r="F25" s="85"/>
      <c r="G25" s="167">
        <f>F25*E25</f>
        <v>0</v>
      </c>
      <c r="H25" s="85"/>
      <c r="I25" s="85"/>
      <c r="J25" s="167"/>
      <c r="K25" s="167"/>
      <c r="L25" s="167">
        <f t="shared" si="0"/>
        <v>0</v>
      </c>
    </row>
    <row r="26" spans="1:12" s="147" customFormat="1" ht="13.5">
      <c r="A26" s="163"/>
      <c r="B26" s="172" t="s">
        <v>212</v>
      </c>
      <c r="C26" s="79" t="s">
        <v>124</v>
      </c>
      <c r="D26" s="79"/>
      <c r="E26" s="85">
        <v>14</v>
      </c>
      <c r="F26" s="85"/>
      <c r="G26" s="167">
        <f>F26*E26</f>
        <v>0</v>
      </c>
      <c r="H26" s="85"/>
      <c r="I26" s="85"/>
      <c r="J26" s="167"/>
      <c r="K26" s="167"/>
      <c r="L26" s="167">
        <f t="shared" si="0"/>
        <v>0</v>
      </c>
    </row>
    <row r="27" spans="1:12" s="147" customFormat="1" ht="13.5">
      <c r="A27" s="163"/>
      <c r="B27" s="172" t="s">
        <v>213</v>
      </c>
      <c r="C27" s="79" t="s">
        <v>124</v>
      </c>
      <c r="D27" s="79"/>
      <c r="E27" s="85">
        <v>34</v>
      </c>
      <c r="F27" s="85"/>
      <c r="G27" s="167">
        <f>F27*E27</f>
        <v>0</v>
      </c>
      <c r="H27" s="85"/>
      <c r="I27" s="85"/>
      <c r="J27" s="167"/>
      <c r="K27" s="167"/>
      <c r="L27" s="167">
        <f t="shared" si="0"/>
        <v>0</v>
      </c>
    </row>
    <row r="28" spans="1:12" s="147" customFormat="1" ht="13.5">
      <c r="A28" s="163"/>
      <c r="B28" s="172" t="s">
        <v>214</v>
      </c>
      <c r="C28" s="79" t="s">
        <v>124</v>
      </c>
      <c r="D28" s="79"/>
      <c r="E28" s="85">
        <v>14</v>
      </c>
      <c r="F28" s="85"/>
      <c r="G28" s="167">
        <f>F28*E28</f>
        <v>0</v>
      </c>
      <c r="H28" s="85"/>
      <c r="I28" s="85"/>
      <c r="J28" s="167"/>
      <c r="K28" s="167"/>
      <c r="L28" s="167">
        <f t="shared" si="0"/>
        <v>0</v>
      </c>
    </row>
    <row r="29" spans="1:12" s="147" customFormat="1" ht="13.5">
      <c r="A29" s="170">
        <v>4</v>
      </c>
      <c r="B29" s="171" t="s">
        <v>215</v>
      </c>
      <c r="C29" s="92" t="s">
        <v>124</v>
      </c>
      <c r="D29" s="92"/>
      <c r="E29" s="81">
        <v>40</v>
      </c>
      <c r="F29" s="85"/>
      <c r="G29" s="167"/>
      <c r="H29" s="85"/>
      <c r="I29" s="85"/>
      <c r="J29" s="167"/>
      <c r="K29" s="167"/>
      <c r="L29" s="167"/>
    </row>
    <row r="30" spans="1:12" s="147" customFormat="1" ht="13.5">
      <c r="A30" s="163"/>
      <c r="B30" s="106" t="s">
        <v>180</v>
      </c>
      <c r="C30" s="79" t="s">
        <v>0</v>
      </c>
      <c r="D30" s="168">
        <v>1</v>
      </c>
      <c r="E30" s="85">
        <f>E29*D30</f>
        <v>40</v>
      </c>
      <c r="F30" s="85"/>
      <c r="G30" s="167"/>
      <c r="H30" s="85"/>
      <c r="I30" s="85">
        <f>H30*E30</f>
        <v>0</v>
      </c>
      <c r="J30" s="167"/>
      <c r="K30" s="167"/>
      <c r="L30" s="167">
        <f>K30+I30+G30</f>
        <v>0</v>
      </c>
    </row>
    <row r="31" spans="1:12" s="147" customFormat="1" ht="13.5">
      <c r="A31" s="163"/>
      <c r="B31" s="172" t="s">
        <v>390</v>
      </c>
      <c r="C31" s="79" t="s">
        <v>124</v>
      </c>
      <c r="D31" s="79">
        <v>1</v>
      </c>
      <c r="E31" s="85">
        <f>E29*D31</f>
        <v>40</v>
      </c>
      <c r="F31" s="85"/>
      <c r="G31" s="167">
        <f>F31*E31</f>
        <v>0</v>
      </c>
      <c r="H31" s="85"/>
      <c r="I31" s="85"/>
      <c r="J31" s="167"/>
      <c r="K31" s="167"/>
      <c r="L31" s="167">
        <f>K31+I31+G31</f>
        <v>0</v>
      </c>
    </row>
    <row r="32" spans="1:12" ht="12.75">
      <c r="A32" s="98">
        <v>5</v>
      </c>
      <c r="B32" s="173" t="s">
        <v>216</v>
      </c>
      <c r="C32" s="103" t="s">
        <v>0</v>
      </c>
      <c r="D32" s="103"/>
      <c r="E32" s="104">
        <v>1</v>
      </c>
      <c r="F32" s="99"/>
      <c r="G32" s="85">
        <f>F32*E32</f>
        <v>0</v>
      </c>
      <c r="H32" s="85"/>
      <c r="I32" s="85"/>
      <c r="J32" s="85"/>
      <c r="K32" s="85"/>
      <c r="L32" s="85">
        <f>K32+I32+G32</f>
        <v>0</v>
      </c>
    </row>
    <row r="33" spans="1:12" ht="12.75">
      <c r="A33" s="79">
        <v>6</v>
      </c>
      <c r="B33" s="173" t="s">
        <v>217</v>
      </c>
      <c r="C33" s="103" t="s">
        <v>0</v>
      </c>
      <c r="D33" s="98"/>
      <c r="E33" s="104">
        <v>1</v>
      </c>
      <c r="F33" s="99"/>
      <c r="G33" s="174">
        <f>F33*E33</f>
        <v>0</v>
      </c>
      <c r="H33" s="174"/>
      <c r="I33" s="174"/>
      <c r="J33" s="174"/>
      <c r="K33" s="174"/>
      <c r="L33" s="167">
        <f>K33+I33+G33</f>
        <v>0</v>
      </c>
    </row>
    <row r="34" spans="1:12" ht="12.75">
      <c r="A34" s="175"/>
      <c r="B34" s="80" t="s">
        <v>5</v>
      </c>
      <c r="C34" s="176"/>
      <c r="D34" s="177"/>
      <c r="E34" s="60"/>
      <c r="F34" s="61"/>
      <c r="G34" s="61">
        <f>SUM(G13:G33)</f>
        <v>0</v>
      </c>
      <c r="H34" s="61"/>
      <c r="I34" s="61"/>
      <c r="J34" s="61"/>
      <c r="K34" s="61"/>
      <c r="L34" s="57">
        <f>SUM(L13:L33)</f>
        <v>0</v>
      </c>
    </row>
    <row r="35" spans="1:12" ht="12.75">
      <c r="A35" s="178"/>
      <c r="B35" s="179" t="s">
        <v>138</v>
      </c>
      <c r="C35" s="176">
        <v>0.03</v>
      </c>
      <c r="D35" s="177"/>
      <c r="E35" s="60"/>
      <c r="F35" s="61"/>
      <c r="G35" s="61"/>
      <c r="H35" s="61"/>
      <c r="I35" s="61"/>
      <c r="J35" s="61"/>
      <c r="K35" s="61"/>
      <c r="L35" s="58">
        <f>G34*C35</f>
        <v>0</v>
      </c>
    </row>
    <row r="36" spans="1:12" ht="12.75">
      <c r="A36" s="178"/>
      <c r="B36" s="80" t="s">
        <v>5</v>
      </c>
      <c r="C36" s="176"/>
      <c r="D36" s="177"/>
      <c r="E36" s="60"/>
      <c r="F36" s="61"/>
      <c r="G36" s="61"/>
      <c r="H36" s="61"/>
      <c r="I36" s="61"/>
      <c r="J36" s="61"/>
      <c r="K36" s="61"/>
      <c r="L36" s="58">
        <f>L35+L34</f>
        <v>0</v>
      </c>
    </row>
    <row r="37" spans="1:12" ht="13.5">
      <c r="A37" s="178"/>
      <c r="B37" s="180" t="s">
        <v>139</v>
      </c>
      <c r="C37" s="181">
        <v>0.1</v>
      </c>
      <c r="D37" s="177"/>
      <c r="E37" s="60"/>
      <c r="F37" s="61"/>
      <c r="G37" s="61"/>
      <c r="H37" s="61"/>
      <c r="I37" s="61"/>
      <c r="J37" s="61"/>
      <c r="K37" s="61"/>
      <c r="L37" s="58">
        <f>L36*C37</f>
        <v>0</v>
      </c>
    </row>
    <row r="38" spans="1:12" ht="13.5">
      <c r="A38" s="178"/>
      <c r="B38" s="182" t="s">
        <v>122</v>
      </c>
      <c r="C38" s="181"/>
      <c r="D38" s="177"/>
      <c r="E38" s="60"/>
      <c r="F38" s="61"/>
      <c r="G38" s="61"/>
      <c r="H38" s="61"/>
      <c r="I38" s="61"/>
      <c r="J38" s="61"/>
      <c r="K38" s="61"/>
      <c r="L38" s="58">
        <f>L37+L36</f>
        <v>0</v>
      </c>
    </row>
    <row r="39" spans="1:12" ht="13.5">
      <c r="A39" s="178"/>
      <c r="B39" s="183" t="s">
        <v>140</v>
      </c>
      <c r="C39" s="176">
        <v>0.08</v>
      </c>
      <c r="D39" s="56"/>
      <c r="E39" s="184"/>
      <c r="F39" s="113"/>
      <c r="G39" s="90"/>
      <c r="H39" s="90"/>
      <c r="I39" s="90"/>
      <c r="J39" s="185"/>
      <c r="K39" s="185"/>
      <c r="L39" s="186">
        <f>L38*C39</f>
        <v>0</v>
      </c>
    </row>
    <row r="40" spans="1:12" ht="13.5">
      <c r="A40" s="178"/>
      <c r="B40" s="80" t="s">
        <v>5</v>
      </c>
      <c r="C40" s="187"/>
      <c r="D40" s="187"/>
      <c r="E40" s="187"/>
      <c r="F40" s="187"/>
      <c r="G40" s="188"/>
      <c r="H40" s="188"/>
      <c r="I40" s="188"/>
      <c r="J40" s="188"/>
      <c r="K40" s="188"/>
      <c r="L40" s="85">
        <f>SUM(L38:L39)</f>
        <v>0</v>
      </c>
    </row>
    <row r="41" spans="1:12" ht="13.5">
      <c r="A41" s="178"/>
      <c r="B41" s="189" t="s">
        <v>120</v>
      </c>
      <c r="C41" s="190">
        <v>0.05</v>
      </c>
      <c r="D41" s="191"/>
      <c r="E41" s="191"/>
      <c r="F41" s="191"/>
      <c r="G41" s="191"/>
      <c r="H41" s="191"/>
      <c r="I41" s="191"/>
      <c r="J41" s="191"/>
      <c r="K41" s="191"/>
      <c r="L41" s="85">
        <f>L40*C41</f>
        <v>0</v>
      </c>
    </row>
    <row r="42" spans="1:12" ht="13.5">
      <c r="A42" s="178"/>
      <c r="B42" s="192" t="s">
        <v>5</v>
      </c>
      <c r="C42" s="92"/>
      <c r="D42" s="191"/>
      <c r="E42" s="191"/>
      <c r="F42" s="191"/>
      <c r="G42" s="191"/>
      <c r="H42" s="191"/>
      <c r="I42" s="191"/>
      <c r="J42" s="191"/>
      <c r="K42" s="191"/>
      <c r="L42" s="85">
        <f>SUM(L40:L41)</f>
        <v>0</v>
      </c>
    </row>
    <row r="43" spans="1:12" ht="13.5">
      <c r="A43" s="178"/>
      <c r="B43" s="189" t="s">
        <v>141</v>
      </c>
      <c r="C43" s="190">
        <v>0.18</v>
      </c>
      <c r="D43" s="191"/>
      <c r="E43" s="191"/>
      <c r="F43" s="191"/>
      <c r="G43" s="191"/>
      <c r="H43" s="191"/>
      <c r="I43" s="191"/>
      <c r="J43" s="191"/>
      <c r="K43" s="191"/>
      <c r="L43" s="85">
        <f>L42*C43</f>
        <v>0</v>
      </c>
    </row>
    <row r="44" spans="1:12" ht="13.5">
      <c r="A44" s="178"/>
      <c r="B44" s="192" t="s">
        <v>159</v>
      </c>
      <c r="C44" s="191"/>
      <c r="D44" s="191"/>
      <c r="E44" s="191"/>
      <c r="F44" s="191"/>
      <c r="G44" s="191"/>
      <c r="H44" s="191"/>
      <c r="I44" s="191"/>
      <c r="J44" s="191"/>
      <c r="K44" s="191"/>
      <c r="L44" s="81">
        <f>L43+L42</f>
        <v>0</v>
      </c>
    </row>
  </sheetData>
  <sheetProtection/>
  <mergeCells count="8">
    <mergeCell ref="J10:K10"/>
    <mergeCell ref="L10:L11"/>
    <mergeCell ref="A10:A11"/>
    <mergeCell ref="B10:B11"/>
    <mergeCell ref="C10:C11"/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6">
      <selection activeCell="F14" sqref="F14:F23"/>
    </sheetView>
  </sheetViews>
  <sheetFormatPr defaultColWidth="9.00390625" defaultRowHeight="12.75"/>
  <cols>
    <col min="1" max="1" width="4.875" style="83" customWidth="1"/>
    <col min="2" max="2" width="51.625" style="83" customWidth="1"/>
    <col min="3" max="4" width="9.25390625" style="83" bestFit="1" customWidth="1"/>
    <col min="5" max="6" width="12.125" style="83" customWidth="1"/>
    <col min="7" max="7" width="12.25390625" style="83" customWidth="1"/>
    <col min="8" max="8" width="13.75390625" style="83" customWidth="1"/>
    <col min="9" max="11" width="9.125" style="83" customWidth="1"/>
    <col min="12" max="12" width="11.375" style="83" bestFit="1" customWidth="1"/>
    <col min="13" max="16384" width="9.125" style="83" customWidth="1"/>
  </cols>
  <sheetData>
    <row r="1" s="63" customFormat="1" ht="13.5"/>
    <row r="2" spans="1:8" s="63" customFormat="1" ht="18" customHeight="1">
      <c r="A2" s="203" t="s">
        <v>268</v>
      </c>
      <c r="B2" s="204"/>
      <c r="C2" s="203"/>
      <c r="D2" s="203"/>
      <c r="E2" s="203"/>
      <c r="F2" s="204"/>
      <c r="G2" s="203"/>
      <c r="H2" s="64"/>
    </row>
    <row r="3" spans="1:8" s="63" customFormat="1" ht="16.5" customHeight="1">
      <c r="A3" s="203" t="s">
        <v>269</v>
      </c>
      <c r="B3" s="204"/>
      <c r="C3" s="203"/>
      <c r="D3" s="203"/>
      <c r="E3" s="203"/>
      <c r="F3" s="204"/>
      <c r="G3" s="203"/>
      <c r="H3" s="64"/>
    </row>
    <row r="4" spans="2:8" s="63" customFormat="1" ht="13.5">
      <c r="B4" s="64"/>
      <c r="C4" s="64"/>
      <c r="D4" s="64"/>
      <c r="E4" s="64"/>
      <c r="F4" s="64"/>
      <c r="G4" s="64"/>
      <c r="H4" s="64"/>
    </row>
    <row r="5" spans="2:8" s="63" customFormat="1" ht="21" customHeight="1">
      <c r="B5" s="64"/>
      <c r="C5" s="64"/>
      <c r="D5" s="62" t="s">
        <v>564</v>
      </c>
      <c r="E5" s="64"/>
      <c r="F5" s="64"/>
      <c r="G5" s="64"/>
      <c r="H5" s="146"/>
    </row>
    <row r="6" spans="2:8" s="63" customFormat="1" ht="18.75" customHeight="1">
      <c r="B6" s="64"/>
      <c r="C6" s="64"/>
      <c r="D6" s="64" t="s">
        <v>546</v>
      </c>
      <c r="E6" s="64"/>
      <c r="F6" s="64"/>
      <c r="G6" s="64"/>
      <c r="H6" s="64"/>
    </row>
    <row r="7" spans="2:8" s="63" customFormat="1" ht="13.5">
      <c r="B7" s="64"/>
      <c r="C7" s="64"/>
      <c r="D7" s="64"/>
      <c r="E7" s="64"/>
      <c r="F7" s="64"/>
      <c r="G7" s="64"/>
      <c r="H7" s="64"/>
    </row>
    <row r="8" spans="2:8" s="63" customFormat="1" ht="19.5" customHeight="1">
      <c r="B8" s="64" t="s">
        <v>125</v>
      </c>
      <c r="C8" s="64"/>
      <c r="D8" s="64"/>
      <c r="E8" s="64"/>
      <c r="F8" s="64"/>
      <c r="G8" s="64"/>
      <c r="H8" s="64"/>
    </row>
    <row r="10" spans="1:8" s="147" customFormat="1" ht="42" customHeight="1">
      <c r="A10" s="608" t="s">
        <v>10</v>
      </c>
      <c r="B10" s="609" t="s">
        <v>202</v>
      </c>
      <c r="C10" s="640" t="s">
        <v>203</v>
      </c>
      <c r="D10" s="634" t="s">
        <v>2</v>
      </c>
      <c r="E10" s="615"/>
      <c r="F10" s="609" t="s">
        <v>517</v>
      </c>
      <c r="G10" s="609"/>
      <c r="H10" s="610" t="s">
        <v>159</v>
      </c>
    </row>
    <row r="11" spans="1:8" s="147" customFormat="1" ht="56.25" customHeight="1">
      <c r="A11" s="608"/>
      <c r="B11" s="609"/>
      <c r="C11" s="640"/>
      <c r="D11" s="69" t="s">
        <v>127</v>
      </c>
      <c r="E11" s="69" t="s">
        <v>6</v>
      </c>
      <c r="F11" s="148" t="s">
        <v>7</v>
      </c>
      <c r="G11" s="419" t="s">
        <v>5</v>
      </c>
      <c r="H11" s="611"/>
    </row>
    <row r="12" spans="1:8" s="155" customFormat="1" ht="15.75" customHeight="1">
      <c r="A12" s="150" t="s">
        <v>8</v>
      </c>
      <c r="B12" s="150">
        <v>2</v>
      </c>
      <c r="C12" s="152">
        <v>3</v>
      </c>
      <c r="D12" s="152">
        <v>4</v>
      </c>
      <c r="E12" s="152">
        <v>5</v>
      </c>
      <c r="F12" s="153" t="s">
        <v>130</v>
      </c>
      <c r="G12" s="154">
        <v>7</v>
      </c>
      <c r="H12" s="154">
        <v>12</v>
      </c>
    </row>
    <row r="13" spans="1:8" s="147" customFormat="1" ht="12.75">
      <c r="A13" s="170">
        <v>1</v>
      </c>
      <c r="B13" s="385" t="s">
        <v>511</v>
      </c>
      <c r="C13" s="92" t="s">
        <v>149</v>
      </c>
      <c r="D13" s="92"/>
      <c r="E13" s="81">
        <v>1</v>
      </c>
      <c r="F13" s="85"/>
      <c r="G13" s="85"/>
      <c r="H13" s="85"/>
    </row>
    <row r="14" spans="1:8" s="147" customFormat="1" ht="12.75">
      <c r="A14" s="163"/>
      <c r="B14" s="106" t="s">
        <v>513</v>
      </c>
      <c r="C14" s="79" t="s">
        <v>0</v>
      </c>
      <c r="D14" s="168">
        <v>1</v>
      </c>
      <c r="E14" s="167">
        <f>E13*D14</f>
        <v>1</v>
      </c>
      <c r="F14" s="85"/>
      <c r="G14" s="85">
        <f>F14*E14</f>
        <v>0</v>
      </c>
      <c r="H14" s="85">
        <f>G14</f>
        <v>0</v>
      </c>
    </row>
    <row r="15" spans="1:8" s="147" customFormat="1" ht="13.5">
      <c r="A15" s="170">
        <v>2</v>
      </c>
      <c r="B15" s="164" t="s">
        <v>512</v>
      </c>
      <c r="C15" s="165" t="s">
        <v>149</v>
      </c>
      <c r="D15" s="165"/>
      <c r="E15" s="166">
        <v>3</v>
      </c>
      <c r="F15" s="167"/>
      <c r="G15" s="167"/>
      <c r="H15" s="167"/>
    </row>
    <row r="16" spans="1:8" s="147" customFormat="1" ht="13.5">
      <c r="A16" s="163"/>
      <c r="B16" s="106" t="s">
        <v>514</v>
      </c>
      <c r="C16" s="79" t="s">
        <v>149</v>
      </c>
      <c r="D16" s="168"/>
      <c r="E16" s="167">
        <v>2</v>
      </c>
      <c r="F16" s="167"/>
      <c r="G16" s="167"/>
      <c r="H16" s="167"/>
    </row>
    <row r="17" spans="1:8" s="147" customFormat="1" ht="13.5">
      <c r="A17" s="163"/>
      <c r="B17" s="133" t="s">
        <v>515</v>
      </c>
      <c r="C17" s="79" t="s">
        <v>149</v>
      </c>
      <c r="D17" s="79"/>
      <c r="E17" s="85">
        <v>1</v>
      </c>
      <c r="F17" s="85"/>
      <c r="G17" s="167"/>
      <c r="H17" s="167"/>
    </row>
    <row r="18" spans="1:8" s="147" customFormat="1" ht="13.5">
      <c r="A18" s="170">
        <v>3</v>
      </c>
      <c r="B18" s="171" t="s">
        <v>516</v>
      </c>
      <c r="C18" s="92" t="s">
        <v>149</v>
      </c>
      <c r="D18" s="92"/>
      <c r="E18" s="81">
        <v>13</v>
      </c>
      <c r="F18" s="85"/>
      <c r="G18" s="167"/>
      <c r="H18" s="167"/>
    </row>
    <row r="19" spans="1:8" s="147" customFormat="1" ht="13.5">
      <c r="A19" s="163"/>
      <c r="B19" s="106" t="s">
        <v>518</v>
      </c>
      <c r="C19" s="79" t="s">
        <v>149</v>
      </c>
      <c r="D19" s="168"/>
      <c r="E19" s="85">
        <v>6</v>
      </c>
      <c r="F19" s="85"/>
      <c r="G19" s="167">
        <f>F19*E19</f>
        <v>0</v>
      </c>
      <c r="H19" s="167">
        <f>G19</f>
        <v>0</v>
      </c>
    </row>
    <row r="20" spans="1:8" s="147" customFormat="1" ht="27">
      <c r="A20" s="163"/>
      <c r="B20" s="106" t="s">
        <v>519</v>
      </c>
      <c r="C20" s="79" t="s">
        <v>149</v>
      </c>
      <c r="D20" s="79"/>
      <c r="E20" s="85">
        <v>7</v>
      </c>
      <c r="F20" s="85"/>
      <c r="G20" s="167">
        <f>F20*E20</f>
        <v>0</v>
      </c>
      <c r="H20" s="167">
        <f>G20</f>
        <v>0</v>
      </c>
    </row>
    <row r="21" spans="1:8" ht="12.75">
      <c r="A21" s="175"/>
      <c r="B21" s="80" t="s">
        <v>5</v>
      </c>
      <c r="C21" s="176"/>
      <c r="D21" s="177"/>
      <c r="E21" s="60"/>
      <c r="F21" s="61"/>
      <c r="G21" s="61">
        <f>SUM(G13:G20)</f>
        <v>0</v>
      </c>
      <c r="H21" s="57">
        <f>SUM(H13:H20)</f>
        <v>0</v>
      </c>
    </row>
    <row r="22" spans="1:8" ht="12.75">
      <c r="A22" s="178"/>
      <c r="B22" s="179" t="s">
        <v>138</v>
      </c>
      <c r="C22" s="176">
        <v>0.03</v>
      </c>
      <c r="D22" s="177"/>
      <c r="E22" s="60"/>
      <c r="F22" s="61"/>
      <c r="G22" s="61"/>
      <c r="H22" s="58">
        <f>G21*C22</f>
        <v>0</v>
      </c>
    </row>
    <row r="23" spans="1:8" ht="12.75">
      <c r="A23" s="178"/>
      <c r="B23" s="80" t="s">
        <v>5</v>
      </c>
      <c r="C23" s="176"/>
      <c r="D23" s="177"/>
      <c r="E23" s="60"/>
      <c r="F23" s="61"/>
      <c r="G23" s="61"/>
      <c r="H23" s="58">
        <f>H22+H21</f>
        <v>0</v>
      </c>
    </row>
    <row r="24" spans="1:8" ht="13.5">
      <c r="A24" s="178"/>
      <c r="B24" s="180" t="s">
        <v>139</v>
      </c>
      <c r="C24" s="181">
        <v>0.1</v>
      </c>
      <c r="D24" s="177"/>
      <c r="E24" s="60"/>
      <c r="F24" s="61"/>
      <c r="G24" s="61"/>
      <c r="H24" s="58">
        <f>H23*C24</f>
        <v>0</v>
      </c>
    </row>
    <row r="25" spans="1:8" ht="13.5">
      <c r="A25" s="178"/>
      <c r="B25" s="182" t="s">
        <v>122</v>
      </c>
      <c r="C25" s="181"/>
      <c r="D25" s="177"/>
      <c r="E25" s="60"/>
      <c r="F25" s="61"/>
      <c r="G25" s="61"/>
      <c r="H25" s="58">
        <f>H24+H23</f>
        <v>0</v>
      </c>
    </row>
    <row r="26" spans="1:8" ht="13.5">
      <c r="A26" s="178"/>
      <c r="B26" s="183" t="s">
        <v>140</v>
      </c>
      <c r="C26" s="176">
        <v>0.08</v>
      </c>
      <c r="D26" s="56"/>
      <c r="E26" s="184"/>
      <c r="F26" s="113"/>
      <c r="G26" s="90"/>
      <c r="H26" s="186">
        <f>H25*C26</f>
        <v>0</v>
      </c>
    </row>
    <row r="27" spans="1:8" ht="13.5">
      <c r="A27" s="178"/>
      <c r="B27" s="80" t="s">
        <v>5</v>
      </c>
      <c r="C27" s="187"/>
      <c r="D27" s="187"/>
      <c r="E27" s="187"/>
      <c r="F27" s="187"/>
      <c r="G27" s="188"/>
      <c r="H27" s="85">
        <f>SUM(H25:H26)</f>
        <v>0</v>
      </c>
    </row>
    <row r="28" spans="1:8" ht="13.5">
      <c r="A28" s="178"/>
      <c r="B28" s="189" t="s">
        <v>120</v>
      </c>
      <c r="C28" s="190">
        <v>0.05</v>
      </c>
      <c r="D28" s="191"/>
      <c r="E28" s="191"/>
      <c r="F28" s="191"/>
      <c r="G28" s="191"/>
      <c r="H28" s="85">
        <f>H27*C28</f>
        <v>0</v>
      </c>
    </row>
    <row r="29" spans="1:8" ht="13.5">
      <c r="A29" s="178"/>
      <c r="B29" s="192" t="s">
        <v>5</v>
      </c>
      <c r="C29" s="92"/>
      <c r="D29" s="191"/>
      <c r="E29" s="191"/>
      <c r="F29" s="191"/>
      <c r="G29" s="191"/>
      <c r="H29" s="85">
        <f>SUM(H27:H28)</f>
        <v>0</v>
      </c>
    </row>
    <row r="30" spans="1:8" ht="13.5">
      <c r="A30" s="178"/>
      <c r="B30" s="189" t="s">
        <v>141</v>
      </c>
      <c r="C30" s="190">
        <v>0.18</v>
      </c>
      <c r="D30" s="191"/>
      <c r="E30" s="191"/>
      <c r="F30" s="191"/>
      <c r="G30" s="191"/>
      <c r="H30" s="85">
        <f>H29*C30</f>
        <v>0</v>
      </c>
    </row>
    <row r="31" spans="1:8" ht="13.5">
      <c r="A31" s="178"/>
      <c r="B31" s="192" t="s">
        <v>159</v>
      </c>
      <c r="C31" s="191"/>
      <c r="D31" s="191"/>
      <c r="E31" s="191"/>
      <c r="F31" s="191"/>
      <c r="G31" s="191"/>
      <c r="H31" s="81">
        <f>H30+H29</f>
        <v>0</v>
      </c>
    </row>
  </sheetData>
  <sheetProtection/>
  <mergeCells count="6">
    <mergeCell ref="H10:H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7.375" style="63" customWidth="1"/>
    <col min="2" max="2" width="8.25390625" style="63" customWidth="1"/>
    <col min="3" max="3" width="61.00390625" style="63" customWidth="1"/>
    <col min="4" max="4" width="39.125" style="63" customWidth="1"/>
    <col min="5" max="16384" width="9.125" style="63" customWidth="1"/>
  </cols>
  <sheetData>
    <row r="1" spans="1:2" ht="13.5">
      <c r="A1" s="199"/>
      <c r="B1" s="199"/>
    </row>
    <row r="2" spans="1:4" ht="15.75">
      <c r="A2" s="348" t="s">
        <v>268</v>
      </c>
      <c r="B2" s="348"/>
      <c r="C2" s="203"/>
      <c r="D2" s="203"/>
    </row>
    <row r="3" spans="1:4" ht="15.75">
      <c r="A3" s="348" t="s">
        <v>269</v>
      </c>
      <c r="B3" s="348"/>
      <c r="C3" s="203"/>
      <c r="D3" s="203"/>
    </row>
    <row r="4" spans="1:2" ht="13.5">
      <c r="A4" s="199"/>
      <c r="B4" s="199"/>
    </row>
    <row r="7" spans="2:4" ht="30.75" customHeight="1">
      <c r="B7" s="138" t="s">
        <v>10</v>
      </c>
      <c r="C7" s="138" t="s">
        <v>184</v>
      </c>
      <c r="D7" s="138" t="s">
        <v>185</v>
      </c>
    </row>
    <row r="8" spans="2:4" ht="44.25" customHeight="1">
      <c r="B8" s="140">
        <v>1</v>
      </c>
      <c r="C8" s="440" t="s">
        <v>532</v>
      </c>
      <c r="D8" s="50">
        <f>'ტექნიკური დოკუმენტაცია'!C28</f>
        <v>0</v>
      </c>
    </row>
    <row r="9" spans="2:4" ht="30.75" customHeight="1">
      <c r="B9" s="140">
        <v>2</v>
      </c>
      <c r="C9" s="139" t="s">
        <v>150</v>
      </c>
      <c r="D9" s="50">
        <f>'რ.ბ და ლით.კონსტრუქციები'!L275</f>
        <v>0</v>
      </c>
    </row>
    <row r="10" spans="2:4" ht="30.75" customHeight="1">
      <c r="B10" s="140">
        <v>3</v>
      </c>
      <c r="C10" s="139" t="s">
        <v>165</v>
      </c>
      <c r="D10" s="50">
        <f>'სამშენებლო-სარემონტო სამუშაოები'!L180</f>
        <v>0</v>
      </c>
    </row>
    <row r="11" spans="2:4" ht="30.75" customHeight="1">
      <c r="B11" s="140">
        <v>4</v>
      </c>
      <c r="C11" s="139" t="s">
        <v>186</v>
      </c>
      <c r="D11" s="50">
        <f>'ეზოს კეთილმოწყობა'!L132</f>
        <v>0</v>
      </c>
    </row>
    <row r="12" spans="2:4" ht="30.75" customHeight="1">
      <c r="B12" s="140">
        <v>5</v>
      </c>
      <c r="C12" s="139" t="s">
        <v>565</v>
      </c>
      <c r="D12" s="50">
        <f>'ელ.სამონტაჟო'!L83</f>
        <v>0</v>
      </c>
    </row>
    <row r="13" spans="2:4" ht="30.75" customHeight="1">
      <c r="B13" s="140">
        <v>6</v>
      </c>
      <c r="C13" s="139" t="s">
        <v>483</v>
      </c>
      <c r="D13" s="50">
        <f>'გარე განათება'!L34</f>
        <v>0</v>
      </c>
    </row>
    <row r="14" spans="2:4" ht="30.75" customHeight="1">
      <c r="B14" s="140">
        <v>7</v>
      </c>
      <c r="C14" s="139" t="s">
        <v>201</v>
      </c>
      <c r="D14" s="50">
        <f>'სახანძრო სიგნალიზ'!L47</f>
        <v>0</v>
      </c>
    </row>
    <row r="15" spans="2:4" ht="30.75" customHeight="1">
      <c r="B15" s="140">
        <v>8</v>
      </c>
      <c r="C15" s="139" t="s">
        <v>431</v>
      </c>
      <c r="D15" s="50">
        <f>'შიდა წყალ.კანალიზაცია'!M107</f>
        <v>0</v>
      </c>
    </row>
    <row r="16" spans="2:4" ht="30.75" customHeight="1">
      <c r="B16" s="140">
        <v>9</v>
      </c>
      <c r="C16" s="139" t="s">
        <v>545</v>
      </c>
      <c r="D16" s="50">
        <f>'სანიაღვრე ქსელი'!L46</f>
        <v>0</v>
      </c>
    </row>
    <row r="17" spans="2:4" ht="30.75" customHeight="1">
      <c r="B17" s="140">
        <v>10</v>
      </c>
      <c r="C17" s="139" t="s">
        <v>187</v>
      </c>
      <c r="D17" s="50">
        <f>'გათბობა.გაგრილება'!L44</f>
        <v>0</v>
      </c>
    </row>
    <row r="18" spans="2:4" ht="30.75" customHeight="1">
      <c r="B18" s="140">
        <v>11</v>
      </c>
      <c r="C18" s="139" t="s">
        <v>510</v>
      </c>
      <c r="D18" s="50">
        <f>დენდროლოგია!H31</f>
        <v>0</v>
      </c>
    </row>
    <row r="19" spans="2:4" ht="30.75" customHeight="1">
      <c r="B19" s="140"/>
      <c r="C19" s="138" t="s">
        <v>5</v>
      </c>
      <c r="D19" s="141">
        <f>SUM(D8:D18)</f>
        <v>0</v>
      </c>
    </row>
    <row r="21" ht="13.5">
      <c r="D21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0">
      <selection activeCell="C20" sqref="C20"/>
    </sheetView>
  </sheetViews>
  <sheetFormatPr defaultColWidth="9.00390625" defaultRowHeight="12.75"/>
  <cols>
    <col min="1" max="1" width="4.875" style="83" customWidth="1"/>
    <col min="2" max="2" width="82.625" style="83" customWidth="1"/>
    <col min="3" max="3" width="19.125" style="83" customWidth="1"/>
    <col min="4" max="6" width="9.125" style="83" customWidth="1"/>
    <col min="7" max="7" width="11.375" style="83" bestFit="1" customWidth="1"/>
    <col min="8" max="16384" width="9.125" style="83" customWidth="1"/>
  </cols>
  <sheetData>
    <row r="2" spans="1:10" ht="15.75">
      <c r="A2" s="204"/>
      <c r="B2" s="203" t="s">
        <v>534</v>
      </c>
      <c r="C2" s="203"/>
      <c r="D2" s="203"/>
      <c r="E2" s="105"/>
      <c r="F2" s="105"/>
      <c r="G2" s="64"/>
      <c r="H2" s="64"/>
      <c r="I2" s="64"/>
      <c r="J2" s="64"/>
    </row>
    <row r="3" spans="1:10" ht="15.75">
      <c r="A3" s="204"/>
      <c r="B3" s="203" t="s">
        <v>530</v>
      </c>
      <c r="C3" s="203"/>
      <c r="D3" s="203"/>
      <c r="E3" s="105"/>
      <c r="F3" s="105"/>
      <c r="G3" s="64"/>
      <c r="H3" s="64"/>
      <c r="I3" s="64"/>
      <c r="J3" s="64"/>
    </row>
    <row r="4" spans="1:10" ht="15.75">
      <c r="A4" s="348"/>
      <c r="B4" s="203"/>
      <c r="C4" s="203"/>
      <c r="D4" s="203"/>
      <c r="E4" s="105"/>
      <c r="F4" s="105"/>
      <c r="G4" s="64"/>
      <c r="H4" s="64"/>
      <c r="I4" s="64"/>
      <c r="J4" s="64"/>
    </row>
    <row r="5" spans="1:10" ht="16.5">
      <c r="A5" s="348"/>
      <c r="B5" s="62" t="s">
        <v>558</v>
      </c>
      <c r="C5" s="62"/>
      <c r="D5" s="62"/>
      <c r="E5" s="62"/>
      <c r="F5" s="62"/>
      <c r="G5" s="64"/>
      <c r="H5" s="64"/>
      <c r="I5" s="64"/>
      <c r="J5" s="64"/>
    </row>
    <row r="7" ht="12.75">
      <c r="B7" t="s">
        <v>531</v>
      </c>
    </row>
    <row r="9" s="63" customFormat="1" ht="13.5"/>
    <row r="11" spans="1:3" s="147" customFormat="1" ht="42" customHeight="1">
      <c r="A11" s="608" t="s">
        <v>10</v>
      </c>
      <c r="B11" s="609" t="s">
        <v>202</v>
      </c>
      <c r="C11" s="610" t="s">
        <v>185</v>
      </c>
    </row>
    <row r="12" spans="1:3" s="147" customFormat="1" ht="56.25" customHeight="1">
      <c r="A12" s="608"/>
      <c r="B12" s="609"/>
      <c r="C12" s="611"/>
    </row>
    <row r="13" spans="1:3" s="155" customFormat="1" ht="15.75" customHeight="1">
      <c r="A13" s="150" t="s">
        <v>8</v>
      </c>
      <c r="B13" s="150">
        <v>2</v>
      </c>
      <c r="C13" s="154">
        <v>3</v>
      </c>
    </row>
    <row r="14" spans="1:3" s="147" customFormat="1" ht="48.75" customHeight="1">
      <c r="A14" s="170">
        <v>1</v>
      </c>
      <c r="B14" s="439" t="s">
        <v>520</v>
      </c>
      <c r="C14" s="85">
        <v>0</v>
      </c>
    </row>
    <row r="15" spans="1:3" s="147" customFormat="1" ht="15.75">
      <c r="A15" s="170">
        <v>2</v>
      </c>
      <c r="B15" s="439" t="s">
        <v>521</v>
      </c>
      <c r="C15" s="167">
        <v>0</v>
      </c>
    </row>
    <row r="16" spans="1:3" s="147" customFormat="1" ht="15.75">
      <c r="A16" s="170">
        <v>3</v>
      </c>
      <c r="B16" s="439" t="s">
        <v>525</v>
      </c>
      <c r="C16" s="167">
        <v>0</v>
      </c>
    </row>
    <row r="17" spans="1:3" s="147" customFormat="1" ht="31.5">
      <c r="A17" s="170">
        <v>4</v>
      </c>
      <c r="B17" s="439" t="s">
        <v>522</v>
      </c>
      <c r="C17" s="167">
        <v>0</v>
      </c>
    </row>
    <row r="18" spans="1:3" s="147" customFormat="1" ht="31.5">
      <c r="A18" s="170">
        <v>5</v>
      </c>
      <c r="B18" s="439" t="s">
        <v>523</v>
      </c>
      <c r="C18" s="167">
        <v>0</v>
      </c>
    </row>
    <row r="19" spans="1:3" s="147" customFormat="1" ht="70.5" customHeight="1">
      <c r="A19" s="170">
        <v>6</v>
      </c>
      <c r="B19" s="439" t="s">
        <v>524</v>
      </c>
      <c r="C19" s="167">
        <v>0</v>
      </c>
    </row>
    <row r="20" spans="1:3" ht="12.75">
      <c r="A20" s="175"/>
      <c r="B20" s="80" t="s">
        <v>5</v>
      </c>
      <c r="C20" s="57">
        <f>SUM(C14:C19)</f>
        <v>0</v>
      </c>
    </row>
    <row r="21" spans="1:3" ht="12.75">
      <c r="A21" s="178"/>
      <c r="B21" s="180" t="s">
        <v>526</v>
      </c>
      <c r="C21" s="58">
        <f>C20*0.1</f>
        <v>0</v>
      </c>
    </row>
    <row r="22" spans="1:3" ht="12.75">
      <c r="A22" s="178"/>
      <c r="B22" s="182" t="s">
        <v>122</v>
      </c>
      <c r="C22" s="58">
        <f>C21+C20</f>
        <v>0</v>
      </c>
    </row>
    <row r="23" spans="1:3" ht="13.5">
      <c r="A23" s="178"/>
      <c r="B23" s="183" t="s">
        <v>527</v>
      </c>
      <c r="C23" s="186">
        <f>C22*0.08</f>
        <v>0</v>
      </c>
    </row>
    <row r="24" spans="1:3" ht="13.5">
      <c r="A24" s="178"/>
      <c r="B24" s="80" t="s">
        <v>5</v>
      </c>
      <c r="C24" s="85">
        <f>SUM(C22:C23)</f>
        <v>0</v>
      </c>
    </row>
    <row r="25" spans="1:3" ht="13.5">
      <c r="A25" s="178"/>
      <c r="B25" s="189" t="s">
        <v>528</v>
      </c>
      <c r="C25" s="85">
        <f>C24*0.05</f>
        <v>0</v>
      </c>
    </row>
    <row r="26" spans="1:3" ht="13.5">
      <c r="A26" s="178"/>
      <c r="B26" s="192" t="s">
        <v>5</v>
      </c>
      <c r="C26" s="85">
        <f>SUM(C24:C25)</f>
        <v>0</v>
      </c>
    </row>
    <row r="27" spans="1:3" ht="13.5">
      <c r="A27" s="178"/>
      <c r="B27" s="189" t="s">
        <v>115</v>
      </c>
      <c r="C27" s="85">
        <f>C26*0.18</f>
        <v>0</v>
      </c>
    </row>
    <row r="28" spans="1:3" ht="13.5">
      <c r="A28" s="178"/>
      <c r="B28" s="192" t="s">
        <v>159</v>
      </c>
      <c r="C28" s="81">
        <f>C27+C26</f>
        <v>0</v>
      </c>
    </row>
  </sheetData>
  <sheetProtection/>
  <mergeCells count="3"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2"/>
  <sheetViews>
    <sheetView zoomScalePageLayoutView="0" workbookViewId="0" topLeftCell="A8">
      <selection activeCell="J14" sqref="J14:J280"/>
    </sheetView>
  </sheetViews>
  <sheetFormatPr defaultColWidth="8.75390625" defaultRowHeight="12.75"/>
  <cols>
    <col min="1" max="1" width="4.25390625" style="63" customWidth="1"/>
    <col min="2" max="2" width="43.375" style="63" customWidth="1"/>
    <col min="3" max="3" width="9.00390625" style="63" customWidth="1"/>
    <col min="4" max="4" width="7.25390625" style="63" customWidth="1"/>
    <col min="5" max="5" width="8.875" style="63" customWidth="1"/>
    <col min="6" max="6" width="7.375" style="63" customWidth="1"/>
    <col min="7" max="7" width="10.75390625" style="63" customWidth="1"/>
    <col min="8" max="8" width="7.625" style="63" customWidth="1"/>
    <col min="9" max="9" width="8.375" style="63" customWidth="1"/>
    <col min="10" max="10" width="7.875" style="63" customWidth="1"/>
    <col min="11" max="11" width="8.75390625" style="63" customWidth="1"/>
    <col min="12" max="12" width="14.125" style="63" customWidth="1"/>
    <col min="13" max="16384" width="8.75390625" style="63" customWidth="1"/>
  </cols>
  <sheetData>
    <row r="2" spans="1:12" ht="18" customHeight="1">
      <c r="A2" s="203" t="s">
        <v>268</v>
      </c>
      <c r="B2" s="204"/>
      <c r="C2" s="203"/>
      <c r="D2" s="203"/>
      <c r="E2" s="203"/>
      <c r="F2" s="105"/>
      <c r="G2" s="105"/>
      <c r="H2" s="64"/>
      <c r="I2" s="64"/>
      <c r="J2" s="64"/>
      <c r="K2" s="64"/>
      <c r="L2" s="64"/>
    </row>
    <row r="3" spans="1:12" ht="16.5" customHeight="1">
      <c r="A3" s="203" t="s">
        <v>529</v>
      </c>
      <c r="B3" s="204"/>
      <c r="C3" s="203"/>
      <c r="D3" s="203"/>
      <c r="E3" s="203"/>
      <c r="F3" s="105"/>
      <c r="G3" s="105"/>
      <c r="H3" s="64"/>
      <c r="I3" s="64"/>
      <c r="J3" s="64"/>
      <c r="K3" s="64"/>
      <c r="L3" s="64"/>
    </row>
    <row r="4" spans="2:12" ht="16.5" customHeight="1">
      <c r="B4" s="105"/>
      <c r="C4" s="105"/>
      <c r="D4" s="105"/>
      <c r="E4" s="105"/>
      <c r="F4" s="105"/>
      <c r="G4" s="105"/>
      <c r="H4" s="105"/>
      <c r="I4" s="64"/>
      <c r="J4" s="64"/>
      <c r="K4" s="64"/>
      <c r="L4" s="64"/>
    </row>
    <row r="5" spans="2:12" ht="21" customHeight="1">
      <c r="B5" s="64"/>
      <c r="C5" s="62" t="s">
        <v>262</v>
      </c>
      <c r="D5" s="62"/>
      <c r="E5" s="62"/>
      <c r="F5" s="62"/>
      <c r="G5" s="62"/>
      <c r="H5" s="64"/>
      <c r="I5" s="64"/>
      <c r="J5" s="64"/>
      <c r="K5" s="65"/>
      <c r="L5" s="64"/>
    </row>
    <row r="6" spans="2:12" ht="18.7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6.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15.75" customHeight="1">
      <c r="B8" s="64" t="s">
        <v>125</v>
      </c>
      <c r="C8" s="64"/>
      <c r="D8" s="64"/>
      <c r="E8" s="64"/>
      <c r="F8" s="64"/>
      <c r="G8" s="64"/>
      <c r="H8" s="64"/>
      <c r="I8" s="64"/>
      <c r="J8" s="64"/>
      <c r="K8" s="66"/>
      <c r="L8" s="64"/>
    </row>
    <row r="9" spans="1:12" ht="13.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42.75" customHeight="1">
      <c r="A10" s="612" t="s">
        <v>10</v>
      </c>
      <c r="B10" s="97"/>
      <c r="C10" s="68"/>
      <c r="D10" s="614" t="s">
        <v>2</v>
      </c>
      <c r="E10" s="615"/>
      <c r="F10" s="616" t="s">
        <v>3</v>
      </c>
      <c r="G10" s="617"/>
      <c r="H10" s="618" t="s">
        <v>4</v>
      </c>
      <c r="I10" s="619"/>
      <c r="J10" s="618" t="s">
        <v>126</v>
      </c>
      <c r="K10" s="619"/>
      <c r="L10" s="621" t="s">
        <v>162</v>
      </c>
    </row>
    <row r="11" spans="1:12" ht="72" customHeight="1">
      <c r="A11" s="613"/>
      <c r="B11" s="77" t="s">
        <v>11</v>
      </c>
      <c r="C11" s="78" t="s">
        <v>1</v>
      </c>
      <c r="D11" s="95" t="s">
        <v>127</v>
      </c>
      <c r="E11" s="69" t="s">
        <v>6</v>
      </c>
      <c r="F11" s="70" t="s">
        <v>7</v>
      </c>
      <c r="G11" s="71" t="s">
        <v>5</v>
      </c>
      <c r="H11" s="72" t="s">
        <v>7</v>
      </c>
      <c r="I11" s="71" t="s">
        <v>5</v>
      </c>
      <c r="J11" s="72" t="s">
        <v>7</v>
      </c>
      <c r="K11" s="71" t="s">
        <v>5</v>
      </c>
      <c r="L11" s="622"/>
    </row>
    <row r="12" spans="1:12" ht="13.5">
      <c r="A12" s="73" t="s">
        <v>8</v>
      </c>
      <c r="B12" s="94">
        <v>2</v>
      </c>
      <c r="C12" s="96">
        <v>3</v>
      </c>
      <c r="D12" s="75" t="s">
        <v>9</v>
      </c>
      <c r="E12" s="76">
        <v>5</v>
      </c>
      <c r="F12" s="74">
        <v>6</v>
      </c>
      <c r="G12" s="76">
        <v>7</v>
      </c>
      <c r="H12" s="74">
        <v>8</v>
      </c>
      <c r="I12" s="76">
        <v>9</v>
      </c>
      <c r="J12" s="76">
        <v>10</v>
      </c>
      <c r="K12" s="76">
        <v>11</v>
      </c>
      <c r="L12" s="73">
        <v>12</v>
      </c>
    </row>
    <row r="13" spans="1:12" ht="18" customHeight="1">
      <c r="A13" s="205"/>
      <c r="B13" s="206" t="s">
        <v>275</v>
      </c>
      <c r="C13" s="207"/>
      <c r="D13" s="208"/>
      <c r="E13" s="209"/>
      <c r="F13" s="209"/>
      <c r="G13" s="210"/>
      <c r="H13" s="209"/>
      <c r="I13" s="210"/>
      <c r="J13" s="209"/>
      <c r="K13" s="209"/>
      <c r="L13" s="211"/>
    </row>
    <row r="14" spans="1:12" ht="27.75" customHeight="1">
      <c r="A14" s="353">
        <v>1</v>
      </c>
      <c r="B14" s="354" t="s">
        <v>484</v>
      </c>
      <c r="C14" s="355" t="s">
        <v>220</v>
      </c>
      <c r="D14" s="356"/>
      <c r="E14" s="356">
        <v>70</v>
      </c>
      <c r="F14" s="58"/>
      <c r="G14" s="58"/>
      <c r="H14" s="58"/>
      <c r="I14" s="58"/>
      <c r="J14" s="58"/>
      <c r="K14" s="58"/>
      <c r="L14" s="58"/>
    </row>
    <row r="15" spans="1:12" ht="18" customHeight="1">
      <c r="A15" s="212"/>
      <c r="B15" s="217" t="s">
        <v>199</v>
      </c>
      <c r="C15" s="248" t="s">
        <v>0</v>
      </c>
      <c r="D15" s="282">
        <v>1</v>
      </c>
      <c r="E15" s="250">
        <f>E14*D15</f>
        <v>70</v>
      </c>
      <c r="F15" s="250"/>
      <c r="G15" s="249"/>
      <c r="H15" s="250"/>
      <c r="I15" s="249">
        <f>H15*E15</f>
        <v>0</v>
      </c>
      <c r="J15" s="250"/>
      <c r="K15" s="250"/>
      <c r="L15" s="249">
        <f>K15+I15+G15</f>
        <v>0</v>
      </c>
    </row>
    <row r="16" spans="1:12" ht="18" customHeight="1">
      <c r="A16" s="212"/>
      <c r="B16" s="118" t="s">
        <v>470</v>
      </c>
      <c r="C16" s="91" t="s">
        <v>143</v>
      </c>
      <c r="D16" s="352">
        <v>0.036</v>
      </c>
      <c r="E16" s="128">
        <f>E14*D16</f>
        <v>2.52</v>
      </c>
      <c r="F16" s="58"/>
      <c r="G16" s="58">
        <f>F16*E16</f>
        <v>0</v>
      </c>
      <c r="H16" s="58"/>
      <c r="I16" s="58"/>
      <c r="J16" s="58"/>
      <c r="K16" s="58"/>
      <c r="L16" s="58">
        <f>G16</f>
        <v>0</v>
      </c>
    </row>
    <row r="17" spans="1:12" ht="27">
      <c r="A17" s="353">
        <v>2</v>
      </c>
      <c r="B17" s="354" t="s">
        <v>270</v>
      </c>
      <c r="C17" s="355" t="s">
        <v>121</v>
      </c>
      <c r="D17" s="356"/>
      <c r="E17" s="356">
        <v>306</v>
      </c>
      <c r="F17" s="58"/>
      <c r="G17" s="58"/>
      <c r="H17" s="58"/>
      <c r="I17" s="58"/>
      <c r="J17" s="58"/>
      <c r="K17" s="58"/>
      <c r="L17" s="58"/>
    </row>
    <row r="18" spans="1:12" ht="13.5">
      <c r="A18" s="212"/>
      <c r="B18" s="217" t="s">
        <v>199</v>
      </c>
      <c r="C18" s="248" t="s">
        <v>0</v>
      </c>
      <c r="D18" s="282">
        <v>1</v>
      </c>
      <c r="E18" s="250">
        <f>E17*D18</f>
        <v>306</v>
      </c>
      <c r="F18" s="250"/>
      <c r="G18" s="249"/>
      <c r="H18" s="250"/>
      <c r="I18" s="249">
        <f>H18*E18</f>
        <v>0</v>
      </c>
      <c r="J18" s="250"/>
      <c r="K18" s="250"/>
      <c r="L18" s="249">
        <f>K18+I18+G18</f>
        <v>0</v>
      </c>
    </row>
    <row r="19" spans="1:12" ht="13.5">
      <c r="A19" s="212"/>
      <c r="B19" s="118" t="s">
        <v>271</v>
      </c>
      <c r="C19" s="91" t="s">
        <v>124</v>
      </c>
      <c r="D19" s="128" t="s">
        <v>192</v>
      </c>
      <c r="E19" s="128">
        <v>144</v>
      </c>
      <c r="F19" s="58"/>
      <c r="G19" s="58">
        <f>F19*E19</f>
        <v>0</v>
      </c>
      <c r="H19" s="58"/>
      <c r="I19" s="58"/>
      <c r="J19" s="58"/>
      <c r="K19" s="58"/>
      <c r="L19" s="58">
        <f>G19</f>
        <v>0</v>
      </c>
    </row>
    <row r="20" spans="1:12" ht="13.5">
      <c r="A20" s="212"/>
      <c r="B20" s="118" t="s">
        <v>272</v>
      </c>
      <c r="C20" s="91" t="s">
        <v>124</v>
      </c>
      <c r="D20" s="128"/>
      <c r="E20" s="128">
        <v>510</v>
      </c>
      <c r="F20" s="58"/>
      <c r="G20" s="58">
        <f>F20*E20</f>
        <v>0</v>
      </c>
      <c r="H20" s="58"/>
      <c r="I20" s="58"/>
      <c r="J20" s="58"/>
      <c r="K20" s="58"/>
      <c r="L20" s="58">
        <f>G20</f>
        <v>0</v>
      </c>
    </row>
    <row r="21" spans="1:12" ht="13.5">
      <c r="A21" s="212"/>
      <c r="B21" s="118" t="s">
        <v>273</v>
      </c>
      <c r="C21" s="91" t="s">
        <v>121</v>
      </c>
      <c r="D21" s="128">
        <v>1.02</v>
      </c>
      <c r="E21" s="128">
        <f>E17*D21</f>
        <v>312.12</v>
      </c>
      <c r="F21" s="58"/>
      <c r="G21" s="58">
        <f>F21*E21</f>
        <v>0</v>
      </c>
      <c r="H21" s="58"/>
      <c r="I21" s="58"/>
      <c r="J21" s="58"/>
      <c r="K21" s="58"/>
      <c r="L21" s="58">
        <f>G21</f>
        <v>0</v>
      </c>
    </row>
    <row r="22" spans="1:12" ht="13.5">
      <c r="A22" s="212"/>
      <c r="B22" s="118" t="s">
        <v>123</v>
      </c>
      <c r="C22" s="91" t="s">
        <v>0</v>
      </c>
      <c r="D22" s="128">
        <v>0.2</v>
      </c>
      <c r="E22" s="128">
        <f>E17*D22</f>
        <v>61.2</v>
      </c>
      <c r="F22" s="58"/>
      <c r="G22" s="58">
        <f>F22*E22</f>
        <v>0</v>
      </c>
      <c r="H22" s="58"/>
      <c r="I22" s="58"/>
      <c r="J22" s="58"/>
      <c r="K22" s="58"/>
      <c r="L22" s="58">
        <f>G22</f>
        <v>0</v>
      </c>
    </row>
    <row r="23" spans="1:12" ht="27">
      <c r="A23" s="357">
        <v>3</v>
      </c>
      <c r="B23" s="358" t="s">
        <v>277</v>
      </c>
      <c r="C23" s="103" t="s">
        <v>205</v>
      </c>
      <c r="D23" s="104"/>
      <c r="E23" s="356">
        <v>1</v>
      </c>
      <c r="F23" s="108"/>
      <c r="G23" s="108"/>
      <c r="H23" s="108"/>
      <c r="I23" s="108"/>
      <c r="J23" s="108"/>
      <c r="K23" s="108"/>
      <c r="L23" s="108"/>
    </row>
    <row r="24" spans="1:12" ht="13.5">
      <c r="A24" s="216"/>
      <c r="B24" s="305" t="s">
        <v>199</v>
      </c>
      <c r="C24" s="98" t="s">
        <v>0</v>
      </c>
      <c r="D24" s="99">
        <v>1</v>
      </c>
      <c r="E24" s="112">
        <f>E23*D24</f>
        <v>1</v>
      </c>
      <c r="F24" s="108"/>
      <c r="G24" s="108"/>
      <c r="H24" s="108"/>
      <c r="I24" s="108">
        <f>H24*E24</f>
        <v>0</v>
      </c>
      <c r="J24" s="108"/>
      <c r="K24" s="108"/>
      <c r="L24" s="108">
        <f>I24+G24</f>
        <v>0</v>
      </c>
    </row>
    <row r="25" spans="1:12" ht="13.5">
      <c r="A25" s="216"/>
      <c r="B25" s="305" t="s">
        <v>278</v>
      </c>
      <c r="C25" s="98" t="s">
        <v>177</v>
      </c>
      <c r="D25" s="99"/>
      <c r="E25" s="112">
        <v>3</v>
      </c>
      <c r="F25" s="108"/>
      <c r="G25" s="108"/>
      <c r="H25" s="108"/>
      <c r="I25" s="108"/>
      <c r="J25" s="108"/>
      <c r="K25" s="108">
        <f>J25*E25</f>
        <v>0</v>
      </c>
      <c r="L25" s="108">
        <f>K25</f>
        <v>0</v>
      </c>
    </row>
    <row r="26" spans="1:12" ht="27">
      <c r="A26" s="357">
        <v>4</v>
      </c>
      <c r="B26" s="359" t="s">
        <v>533</v>
      </c>
      <c r="C26" s="92" t="s">
        <v>143</v>
      </c>
      <c r="D26" s="81"/>
      <c r="E26" s="57">
        <v>72.5</v>
      </c>
      <c r="F26" s="108"/>
      <c r="G26" s="108"/>
      <c r="H26" s="108"/>
      <c r="I26" s="108"/>
      <c r="J26" s="108"/>
      <c r="K26" s="108"/>
      <c r="L26" s="108"/>
    </row>
    <row r="27" spans="1:12" ht="13.5">
      <c r="A27" s="120"/>
      <c r="B27" s="217" t="s">
        <v>199</v>
      </c>
      <c r="C27" s="98" t="s">
        <v>0</v>
      </c>
      <c r="D27" s="99">
        <v>1</v>
      </c>
      <c r="E27" s="112">
        <f>E26*D27</f>
        <v>72.5</v>
      </c>
      <c r="F27" s="108"/>
      <c r="G27" s="108"/>
      <c r="H27" s="108"/>
      <c r="I27" s="108">
        <f>H27*E27</f>
        <v>0</v>
      </c>
      <c r="J27" s="108"/>
      <c r="K27" s="108"/>
      <c r="L27" s="108">
        <f>I27+G27</f>
        <v>0</v>
      </c>
    </row>
    <row r="28" spans="1:12" ht="13.5">
      <c r="A28" s="120"/>
      <c r="B28" s="109" t="s">
        <v>276</v>
      </c>
      <c r="C28" s="79" t="s">
        <v>136</v>
      </c>
      <c r="D28" s="85">
        <v>1.75</v>
      </c>
      <c r="E28" s="108">
        <f>E26*D28</f>
        <v>126.875</v>
      </c>
      <c r="F28" s="108"/>
      <c r="G28" s="108"/>
      <c r="H28" s="108"/>
      <c r="I28" s="108"/>
      <c r="J28" s="108"/>
      <c r="K28" s="108">
        <f>J28*E28</f>
        <v>0</v>
      </c>
      <c r="L28" s="108">
        <f>K28</f>
        <v>0</v>
      </c>
    </row>
    <row r="29" spans="1:12" ht="21.75" customHeight="1">
      <c r="A29" s="102"/>
      <c r="B29" s="620" t="s">
        <v>142</v>
      </c>
      <c r="C29" s="620"/>
      <c r="D29" s="620"/>
      <c r="E29" s="620"/>
      <c r="F29" s="360"/>
      <c r="G29" s="115"/>
      <c r="H29" s="116"/>
      <c r="I29" s="115"/>
      <c r="J29" s="115"/>
      <c r="K29" s="115"/>
      <c r="L29" s="117"/>
    </row>
    <row r="30" spans="1:12" ht="15" customHeight="1">
      <c r="A30" s="361">
        <v>1</v>
      </c>
      <c r="B30" s="362" t="s">
        <v>166</v>
      </c>
      <c r="C30" s="363" t="s">
        <v>121</v>
      </c>
      <c r="D30" s="364"/>
      <c r="E30" s="365">
        <v>1598</v>
      </c>
      <c r="F30" s="366"/>
      <c r="G30" s="367"/>
      <c r="H30" s="366"/>
      <c r="I30" s="367"/>
      <c r="J30" s="367"/>
      <c r="K30" s="367"/>
      <c r="L30" s="368"/>
    </row>
    <row r="31" spans="1:12" ht="15" customHeight="1">
      <c r="A31" s="369"/>
      <c r="B31" s="319" t="s">
        <v>160</v>
      </c>
      <c r="C31" s="98" t="s">
        <v>0</v>
      </c>
      <c r="D31" s="99">
        <v>1</v>
      </c>
      <c r="E31" s="100">
        <f>E30*D31</f>
        <v>1598</v>
      </c>
      <c r="F31" s="87"/>
      <c r="G31" s="58"/>
      <c r="H31" s="88"/>
      <c r="I31" s="58">
        <f>H31*E31</f>
        <v>0</v>
      </c>
      <c r="J31" s="89"/>
      <c r="K31" s="58"/>
      <c r="L31" s="58">
        <f>K31+I31+G31</f>
        <v>0</v>
      </c>
    </row>
    <row r="32" spans="1:12" ht="40.5">
      <c r="A32" s="370" t="s">
        <v>146</v>
      </c>
      <c r="B32" s="371" t="s">
        <v>382</v>
      </c>
      <c r="C32" s="92" t="s">
        <v>164</v>
      </c>
      <c r="D32" s="81"/>
      <c r="E32" s="372">
        <v>2.007</v>
      </c>
      <c r="F32" s="87"/>
      <c r="G32" s="58"/>
      <c r="H32" s="88"/>
      <c r="I32" s="58"/>
      <c r="J32" s="89"/>
      <c r="K32" s="58"/>
      <c r="L32" s="58"/>
    </row>
    <row r="33" spans="1:12" ht="13.5">
      <c r="A33" s="131"/>
      <c r="B33" s="125" t="s">
        <v>163</v>
      </c>
      <c r="C33" s="79" t="s">
        <v>147</v>
      </c>
      <c r="D33" s="85">
        <v>37.6</v>
      </c>
      <c r="E33" s="86">
        <f>E32*D33</f>
        <v>75.4632</v>
      </c>
      <c r="F33" s="87"/>
      <c r="G33" s="58"/>
      <c r="H33" s="88"/>
      <c r="I33" s="58"/>
      <c r="J33" s="89"/>
      <c r="K33" s="58">
        <f>J33*E33</f>
        <v>0</v>
      </c>
      <c r="L33" s="58">
        <f>K33+I33+G33</f>
        <v>0</v>
      </c>
    </row>
    <row r="34" spans="1:12" ht="27">
      <c r="A34" s="131"/>
      <c r="B34" s="373" t="s">
        <v>188</v>
      </c>
      <c r="C34" s="98" t="s">
        <v>145</v>
      </c>
      <c r="D34" s="99">
        <v>1750</v>
      </c>
      <c r="E34" s="100">
        <f>E32*D34</f>
        <v>3512.25</v>
      </c>
      <c r="F34" s="87"/>
      <c r="G34" s="58"/>
      <c r="H34" s="88"/>
      <c r="I34" s="58"/>
      <c r="J34" s="58"/>
      <c r="K34" s="58">
        <f>J34*E34</f>
        <v>0</v>
      </c>
      <c r="L34" s="58">
        <f>K34+I34+G34</f>
        <v>0</v>
      </c>
    </row>
    <row r="35" spans="1:12" ht="27">
      <c r="A35" s="370" t="s">
        <v>128</v>
      </c>
      <c r="B35" s="371" t="s">
        <v>383</v>
      </c>
      <c r="C35" s="92" t="s">
        <v>164</v>
      </c>
      <c r="D35" s="81"/>
      <c r="E35" s="374">
        <v>0.35</v>
      </c>
      <c r="F35" s="87"/>
      <c r="G35" s="58"/>
      <c r="H35" s="88"/>
      <c r="I35" s="58"/>
      <c r="J35" s="89"/>
      <c r="K35" s="58"/>
      <c r="L35" s="58"/>
    </row>
    <row r="36" spans="1:12" ht="13.5">
      <c r="A36" s="131"/>
      <c r="B36" s="230" t="s">
        <v>163</v>
      </c>
      <c r="C36" s="98" t="s">
        <v>147</v>
      </c>
      <c r="D36" s="99">
        <v>30.8</v>
      </c>
      <c r="E36" s="100">
        <f>E35*D36</f>
        <v>10.78</v>
      </c>
      <c r="F36" s="91"/>
      <c r="G36" s="128"/>
      <c r="H36" s="229"/>
      <c r="I36" s="128"/>
      <c r="J36" s="231"/>
      <c r="K36" s="128">
        <f>J36*E36</f>
        <v>0</v>
      </c>
      <c r="L36" s="128">
        <f>K36+I36+G36</f>
        <v>0</v>
      </c>
    </row>
    <row r="37" spans="1:12" ht="27">
      <c r="A37" s="370" t="s">
        <v>9</v>
      </c>
      <c r="B37" s="375" t="s">
        <v>386</v>
      </c>
      <c r="C37" s="92" t="s">
        <v>148</v>
      </c>
      <c r="D37" s="113"/>
      <c r="E37" s="57">
        <v>4.79</v>
      </c>
      <c r="F37" s="58"/>
      <c r="G37" s="58"/>
      <c r="H37" s="58"/>
      <c r="I37" s="58"/>
      <c r="J37" s="58"/>
      <c r="K37" s="58"/>
      <c r="L37" s="58"/>
    </row>
    <row r="38" spans="1:12" ht="13.5">
      <c r="A38" s="131"/>
      <c r="B38" s="106" t="s">
        <v>160</v>
      </c>
      <c r="C38" s="87" t="s">
        <v>0</v>
      </c>
      <c r="D38" s="87">
        <v>100</v>
      </c>
      <c r="E38" s="58">
        <f>E37*D38</f>
        <v>479</v>
      </c>
      <c r="F38" s="58"/>
      <c r="G38" s="58"/>
      <c r="H38" s="58"/>
      <c r="I38" s="58">
        <f>H38*E38</f>
        <v>0</v>
      </c>
      <c r="J38" s="58"/>
      <c r="K38" s="58"/>
      <c r="L38" s="58">
        <f>I38+G38</f>
        <v>0</v>
      </c>
    </row>
    <row r="39" spans="1:12" ht="13.5">
      <c r="A39" s="131"/>
      <c r="B39" s="106" t="s">
        <v>384</v>
      </c>
      <c r="C39" s="87" t="s">
        <v>147</v>
      </c>
      <c r="D39" s="87">
        <v>2.16</v>
      </c>
      <c r="E39" s="58">
        <f>E37*D39</f>
        <v>10.346400000000001</v>
      </c>
      <c r="F39" s="58"/>
      <c r="G39" s="58"/>
      <c r="H39" s="58"/>
      <c r="I39" s="58"/>
      <c r="J39" s="58"/>
      <c r="K39" s="58">
        <f>J39*E39</f>
        <v>0</v>
      </c>
      <c r="L39" s="58">
        <f>K39+I39+G39</f>
        <v>0</v>
      </c>
    </row>
    <row r="40" spans="1:12" ht="13.5">
      <c r="A40" s="131"/>
      <c r="B40" s="106" t="s">
        <v>485</v>
      </c>
      <c r="C40" s="87" t="s">
        <v>147</v>
      </c>
      <c r="D40" s="87">
        <v>2.73</v>
      </c>
      <c r="E40" s="58">
        <f>E37*D40</f>
        <v>13.0767</v>
      </c>
      <c r="F40" s="58"/>
      <c r="G40" s="58"/>
      <c r="H40" s="58"/>
      <c r="I40" s="58"/>
      <c r="J40" s="58"/>
      <c r="K40" s="58">
        <f>J40*E40</f>
        <v>0</v>
      </c>
      <c r="L40" s="58">
        <f>K40+I40+G40</f>
        <v>0</v>
      </c>
    </row>
    <row r="41" spans="1:12" ht="13.5">
      <c r="A41" s="131"/>
      <c r="B41" s="111" t="s">
        <v>385</v>
      </c>
      <c r="C41" s="98" t="s">
        <v>143</v>
      </c>
      <c r="D41" s="84">
        <v>122</v>
      </c>
      <c r="E41" s="112">
        <f>E37*D41</f>
        <v>584.38</v>
      </c>
      <c r="F41" s="112"/>
      <c r="G41" s="112">
        <f>F41*E41</f>
        <v>0</v>
      </c>
      <c r="H41" s="112"/>
      <c r="I41" s="112"/>
      <c r="J41" s="112"/>
      <c r="K41" s="112"/>
      <c r="L41" s="58">
        <f>K41+I41+G41</f>
        <v>0</v>
      </c>
    </row>
    <row r="42" spans="1:12" ht="27">
      <c r="A42" s="370" t="s">
        <v>129</v>
      </c>
      <c r="B42" s="376" t="s">
        <v>486</v>
      </c>
      <c r="C42" s="56" t="s">
        <v>148</v>
      </c>
      <c r="D42" s="87"/>
      <c r="E42" s="374">
        <v>0.42</v>
      </c>
      <c r="F42" s="58"/>
      <c r="G42" s="58"/>
      <c r="H42" s="58"/>
      <c r="I42" s="58"/>
      <c r="J42" s="58"/>
      <c r="K42" s="58"/>
      <c r="L42" s="58"/>
    </row>
    <row r="43" spans="1:12" ht="13.5">
      <c r="A43" s="202"/>
      <c r="B43" s="106" t="s">
        <v>160</v>
      </c>
      <c r="C43" s="87" t="s">
        <v>181</v>
      </c>
      <c r="D43" s="58">
        <v>15</v>
      </c>
      <c r="E43" s="58">
        <f>E42*D43</f>
        <v>6.3</v>
      </c>
      <c r="F43" s="58"/>
      <c r="G43" s="58"/>
      <c r="H43" s="58"/>
      <c r="I43" s="58">
        <f>H43*E43</f>
        <v>0</v>
      </c>
      <c r="J43" s="58"/>
      <c r="K43" s="58"/>
      <c r="L43" s="58">
        <f>I43+G43</f>
        <v>0</v>
      </c>
    </row>
    <row r="44" spans="1:12" ht="13.5">
      <c r="A44" s="131"/>
      <c r="B44" s="133" t="s">
        <v>387</v>
      </c>
      <c r="C44" s="87" t="s">
        <v>147</v>
      </c>
      <c r="D44" s="58">
        <v>3.85</v>
      </c>
      <c r="E44" s="58">
        <f>E42*D44</f>
        <v>1.617</v>
      </c>
      <c r="F44" s="58"/>
      <c r="G44" s="58"/>
      <c r="H44" s="58"/>
      <c r="I44" s="58"/>
      <c r="J44" s="144"/>
      <c r="K44" s="58">
        <f>J44*E44</f>
        <v>0</v>
      </c>
      <c r="L44" s="58">
        <f>K44+I44+G44</f>
        <v>0</v>
      </c>
    </row>
    <row r="45" spans="1:12" ht="14.25" customHeight="1">
      <c r="A45" s="130"/>
      <c r="B45" s="111" t="s">
        <v>183</v>
      </c>
      <c r="C45" s="98" t="s">
        <v>143</v>
      </c>
      <c r="D45" s="112">
        <v>122</v>
      </c>
      <c r="E45" s="112">
        <f>E42*D45</f>
        <v>51.239999999999995</v>
      </c>
      <c r="F45" s="112"/>
      <c r="G45" s="112">
        <f>F45*E45</f>
        <v>0</v>
      </c>
      <c r="H45" s="112"/>
      <c r="I45" s="112"/>
      <c r="J45" s="112"/>
      <c r="K45" s="112"/>
      <c r="L45" s="58">
        <f>K45+I45+G45</f>
        <v>0</v>
      </c>
    </row>
    <row r="46" spans="1:12" ht="15" customHeight="1">
      <c r="A46" s="91">
        <v>6</v>
      </c>
      <c r="B46" s="375" t="s">
        <v>274</v>
      </c>
      <c r="C46" s="92" t="s">
        <v>143</v>
      </c>
      <c r="D46" s="113"/>
      <c r="E46" s="57">
        <v>350</v>
      </c>
      <c r="F46" s="108"/>
      <c r="G46" s="108"/>
      <c r="H46" s="108"/>
      <c r="I46" s="108"/>
      <c r="J46" s="108"/>
      <c r="K46" s="108"/>
      <c r="L46" s="58"/>
    </row>
    <row r="47" spans="1:12" ht="14.25" customHeight="1">
      <c r="A47" s="130"/>
      <c r="B47" s="114" t="s">
        <v>163</v>
      </c>
      <c r="C47" s="79" t="s">
        <v>147</v>
      </c>
      <c r="D47" s="108">
        <v>0.03</v>
      </c>
      <c r="E47" s="108">
        <f>E46*D47</f>
        <v>10.5</v>
      </c>
      <c r="F47" s="108"/>
      <c r="G47" s="108"/>
      <c r="H47" s="108"/>
      <c r="I47" s="108"/>
      <c r="J47" s="108"/>
      <c r="K47" s="108">
        <f>J47*E47</f>
        <v>0</v>
      </c>
      <c r="L47" s="58">
        <f>K47</f>
        <v>0</v>
      </c>
    </row>
    <row r="48" spans="1:12" ht="35.25" customHeight="1">
      <c r="A48" s="102"/>
      <c r="B48" s="620" t="s">
        <v>279</v>
      </c>
      <c r="C48" s="620"/>
      <c r="D48" s="620"/>
      <c r="E48" s="620"/>
      <c r="F48" s="115"/>
      <c r="G48" s="115"/>
      <c r="H48" s="116"/>
      <c r="I48" s="115"/>
      <c r="J48" s="115"/>
      <c r="K48" s="115"/>
      <c r="L48" s="117"/>
    </row>
    <row r="49" spans="1:12" ht="27">
      <c r="A49" s="357">
        <v>1</v>
      </c>
      <c r="B49" s="122" t="s">
        <v>178</v>
      </c>
      <c r="C49" s="56" t="s">
        <v>143</v>
      </c>
      <c r="D49" s="87"/>
      <c r="E49" s="57">
        <v>8</v>
      </c>
      <c r="F49" s="58"/>
      <c r="G49" s="58"/>
      <c r="H49" s="58"/>
      <c r="I49" s="58"/>
      <c r="J49" s="58"/>
      <c r="K49" s="58"/>
      <c r="L49" s="57"/>
    </row>
    <row r="50" spans="1:12" ht="13.5">
      <c r="A50" s="120"/>
      <c r="B50" s="119" t="s">
        <v>160</v>
      </c>
      <c r="C50" s="87" t="s">
        <v>0</v>
      </c>
      <c r="D50" s="85">
        <v>1</v>
      </c>
      <c r="E50" s="58">
        <f>E49*D50</f>
        <v>8</v>
      </c>
      <c r="F50" s="58"/>
      <c r="G50" s="58"/>
      <c r="H50" s="58"/>
      <c r="I50" s="58">
        <f>H50*E50</f>
        <v>0</v>
      </c>
      <c r="J50" s="58"/>
      <c r="K50" s="58"/>
      <c r="L50" s="58">
        <f>I50+G50</f>
        <v>0</v>
      </c>
    </row>
    <row r="51" spans="1:12" ht="13.5">
      <c r="A51" s="120"/>
      <c r="B51" s="118" t="s">
        <v>158</v>
      </c>
      <c r="C51" s="87" t="s">
        <v>0</v>
      </c>
      <c r="D51" s="58">
        <v>1</v>
      </c>
      <c r="E51" s="58">
        <f>E49*D51</f>
        <v>8</v>
      </c>
      <c r="F51" s="58"/>
      <c r="G51" s="58"/>
      <c r="H51" s="58"/>
      <c r="I51" s="58"/>
      <c r="J51" s="58"/>
      <c r="K51" s="58">
        <f>J51*E51</f>
        <v>0</v>
      </c>
      <c r="L51" s="58">
        <f>K51+I51+G51</f>
        <v>0</v>
      </c>
    </row>
    <row r="52" spans="1:12" ht="13.5">
      <c r="A52" s="120"/>
      <c r="B52" s="118" t="s">
        <v>179</v>
      </c>
      <c r="C52" s="87" t="s">
        <v>143</v>
      </c>
      <c r="D52" s="85">
        <v>1.02</v>
      </c>
      <c r="E52" s="58">
        <f>E49*D52</f>
        <v>8.16</v>
      </c>
      <c r="F52" s="58"/>
      <c r="G52" s="58">
        <f>F52*E52</f>
        <v>0</v>
      </c>
      <c r="H52" s="58"/>
      <c r="I52" s="58"/>
      <c r="J52" s="58"/>
      <c r="K52" s="58"/>
      <c r="L52" s="58">
        <f>K52+I52+G52</f>
        <v>0</v>
      </c>
    </row>
    <row r="53" spans="1:12" ht="13.5">
      <c r="A53" s="215"/>
      <c r="B53" s="118" t="s">
        <v>123</v>
      </c>
      <c r="C53" s="87" t="s">
        <v>0</v>
      </c>
      <c r="D53" s="85">
        <v>0.62</v>
      </c>
      <c r="E53" s="58">
        <f>E49*D53</f>
        <v>4.96</v>
      </c>
      <c r="F53" s="58"/>
      <c r="G53" s="58">
        <f>F53*E53</f>
        <v>0</v>
      </c>
      <c r="H53" s="88"/>
      <c r="I53" s="57"/>
      <c r="J53" s="58"/>
      <c r="K53" s="58"/>
      <c r="L53" s="58">
        <f>I53+G53</f>
        <v>0</v>
      </c>
    </row>
    <row r="54" spans="1:12" ht="27">
      <c r="A54" s="357">
        <v>2</v>
      </c>
      <c r="B54" s="122" t="s">
        <v>189</v>
      </c>
      <c r="C54" s="56" t="s">
        <v>143</v>
      </c>
      <c r="D54" s="87"/>
      <c r="E54" s="57">
        <v>42.8</v>
      </c>
      <c r="F54" s="58"/>
      <c r="G54" s="58"/>
      <c r="H54" s="58"/>
      <c r="I54" s="58"/>
      <c r="J54" s="58"/>
      <c r="K54" s="58"/>
      <c r="L54" s="57"/>
    </row>
    <row r="55" spans="1:12" ht="13.5">
      <c r="A55" s="120"/>
      <c r="B55" s="119" t="s">
        <v>160</v>
      </c>
      <c r="C55" s="87" t="s">
        <v>0</v>
      </c>
      <c r="D55" s="58">
        <v>1</v>
      </c>
      <c r="E55" s="58">
        <f>E54*D55</f>
        <v>42.8</v>
      </c>
      <c r="F55" s="58"/>
      <c r="G55" s="58"/>
      <c r="H55" s="58"/>
      <c r="I55" s="58">
        <f>H55*E55</f>
        <v>0</v>
      </c>
      <c r="J55" s="58"/>
      <c r="K55" s="58"/>
      <c r="L55" s="58">
        <f>I55+G55</f>
        <v>0</v>
      </c>
    </row>
    <row r="56" spans="1:12" ht="13.5">
      <c r="A56" s="120"/>
      <c r="B56" s="118" t="s">
        <v>158</v>
      </c>
      <c r="C56" s="87" t="s">
        <v>0</v>
      </c>
      <c r="D56" s="58">
        <v>1</v>
      </c>
      <c r="E56" s="58">
        <f>E54*D56</f>
        <v>42.8</v>
      </c>
      <c r="F56" s="58"/>
      <c r="G56" s="58"/>
      <c r="H56" s="58"/>
      <c r="I56" s="58"/>
      <c r="J56" s="58"/>
      <c r="K56" s="58">
        <f>J56*E56</f>
        <v>0</v>
      </c>
      <c r="L56" s="58">
        <f aca="true" t="shared" si="0" ref="L56:L62">K56+I56+G56</f>
        <v>0</v>
      </c>
    </row>
    <row r="57" spans="1:12" ht="13.5">
      <c r="A57" s="120"/>
      <c r="B57" s="118" t="s">
        <v>151</v>
      </c>
      <c r="C57" s="87" t="s">
        <v>143</v>
      </c>
      <c r="D57" s="58">
        <v>1.02</v>
      </c>
      <c r="E57" s="58">
        <f>E54*D57</f>
        <v>43.656</v>
      </c>
      <c r="F57" s="58"/>
      <c r="G57" s="58">
        <f aca="true" t="shared" si="1" ref="G57:G62">F57*E57</f>
        <v>0</v>
      </c>
      <c r="H57" s="58"/>
      <c r="I57" s="58"/>
      <c r="J57" s="58"/>
      <c r="K57" s="58"/>
      <c r="L57" s="58">
        <f t="shared" si="0"/>
        <v>0</v>
      </c>
    </row>
    <row r="58" spans="1:12" ht="13.5">
      <c r="A58" s="120"/>
      <c r="B58" s="118" t="s">
        <v>152</v>
      </c>
      <c r="C58" s="110" t="s">
        <v>121</v>
      </c>
      <c r="D58" s="85">
        <v>0.703</v>
      </c>
      <c r="E58" s="108">
        <f>E54*D58</f>
        <v>30.088399999999996</v>
      </c>
      <c r="F58" s="108"/>
      <c r="G58" s="58">
        <f t="shared" si="1"/>
        <v>0</v>
      </c>
      <c r="H58" s="108"/>
      <c r="I58" s="108"/>
      <c r="J58" s="108"/>
      <c r="K58" s="108"/>
      <c r="L58" s="108">
        <f t="shared" si="0"/>
        <v>0</v>
      </c>
    </row>
    <row r="59" spans="1:12" ht="13.5">
      <c r="A59" s="120"/>
      <c r="B59" s="118" t="s">
        <v>153</v>
      </c>
      <c r="C59" s="110" t="s">
        <v>143</v>
      </c>
      <c r="D59" s="219">
        <v>0.0014</v>
      </c>
      <c r="E59" s="108">
        <f>E54*D59</f>
        <v>0.059919999999999994</v>
      </c>
      <c r="F59" s="108"/>
      <c r="G59" s="58">
        <f t="shared" si="1"/>
        <v>0</v>
      </c>
      <c r="H59" s="108"/>
      <c r="I59" s="108"/>
      <c r="J59" s="108"/>
      <c r="K59" s="108"/>
      <c r="L59" s="108">
        <f t="shared" si="0"/>
        <v>0</v>
      </c>
    </row>
    <row r="60" spans="1:12" ht="13.5">
      <c r="A60" s="120"/>
      <c r="B60" s="119" t="s">
        <v>190</v>
      </c>
      <c r="C60" s="110" t="s">
        <v>136</v>
      </c>
      <c r="D60" s="110" t="s">
        <v>137</v>
      </c>
      <c r="E60" s="108">
        <v>4.82</v>
      </c>
      <c r="F60" s="108"/>
      <c r="G60" s="108">
        <f t="shared" si="1"/>
        <v>0</v>
      </c>
      <c r="H60" s="108"/>
      <c r="I60" s="108"/>
      <c r="J60" s="108"/>
      <c r="K60" s="108"/>
      <c r="L60" s="108">
        <f t="shared" si="0"/>
        <v>0</v>
      </c>
    </row>
    <row r="61" spans="1:12" ht="13.5">
      <c r="A61" s="120"/>
      <c r="B61" s="119" t="s">
        <v>191</v>
      </c>
      <c r="C61" s="110" t="s">
        <v>136</v>
      </c>
      <c r="D61" s="110" t="s">
        <v>137</v>
      </c>
      <c r="E61" s="108">
        <v>0.12</v>
      </c>
      <c r="F61" s="108"/>
      <c r="G61" s="108">
        <f t="shared" si="1"/>
        <v>0</v>
      </c>
      <c r="H61" s="108"/>
      <c r="I61" s="108"/>
      <c r="J61" s="108"/>
      <c r="K61" s="108"/>
      <c r="L61" s="108">
        <f t="shared" si="0"/>
        <v>0</v>
      </c>
    </row>
    <row r="62" spans="1:12" ht="13.5">
      <c r="A62" s="215"/>
      <c r="B62" s="118" t="s">
        <v>123</v>
      </c>
      <c r="C62" s="87" t="s">
        <v>0</v>
      </c>
      <c r="D62" s="58">
        <v>0.9</v>
      </c>
      <c r="E62" s="58">
        <f>E54*D62</f>
        <v>38.519999999999996</v>
      </c>
      <c r="F62" s="58"/>
      <c r="G62" s="58">
        <f t="shared" si="1"/>
        <v>0</v>
      </c>
      <c r="H62" s="58"/>
      <c r="I62" s="58"/>
      <c r="J62" s="58"/>
      <c r="K62" s="58"/>
      <c r="L62" s="58">
        <f t="shared" si="0"/>
        <v>0</v>
      </c>
    </row>
    <row r="63" spans="1:12" ht="27">
      <c r="A63" s="120">
        <v>3</v>
      </c>
      <c r="B63" s="122" t="s">
        <v>509</v>
      </c>
      <c r="C63" s="56" t="s">
        <v>143</v>
      </c>
      <c r="D63" s="87"/>
      <c r="E63" s="57">
        <v>3.8</v>
      </c>
      <c r="F63" s="58"/>
      <c r="G63" s="58"/>
      <c r="H63" s="58"/>
      <c r="I63" s="58"/>
      <c r="J63" s="58"/>
      <c r="K63" s="58"/>
      <c r="L63" s="57"/>
    </row>
    <row r="64" spans="1:12" ht="13.5">
      <c r="A64" s="120"/>
      <c r="B64" s="119" t="s">
        <v>160</v>
      </c>
      <c r="C64" s="87" t="s">
        <v>0</v>
      </c>
      <c r="D64" s="58">
        <v>1</v>
      </c>
      <c r="E64" s="58">
        <f>E63*D64</f>
        <v>3.8</v>
      </c>
      <c r="F64" s="58"/>
      <c r="G64" s="58"/>
      <c r="H64" s="58"/>
      <c r="I64" s="58">
        <f>H64*E64</f>
        <v>0</v>
      </c>
      <c r="J64" s="58"/>
      <c r="K64" s="58"/>
      <c r="L64" s="58">
        <f>I64+G64</f>
        <v>0</v>
      </c>
    </row>
    <row r="65" spans="1:12" ht="13.5">
      <c r="A65" s="120"/>
      <c r="B65" s="118" t="s">
        <v>158</v>
      </c>
      <c r="C65" s="87" t="s">
        <v>0</v>
      </c>
      <c r="D65" s="58">
        <v>1</v>
      </c>
      <c r="E65" s="58">
        <f>E63*D65</f>
        <v>3.8</v>
      </c>
      <c r="F65" s="58"/>
      <c r="G65" s="58"/>
      <c r="H65" s="58"/>
      <c r="I65" s="58"/>
      <c r="J65" s="58"/>
      <c r="K65" s="58">
        <f>J65*E65</f>
        <v>0</v>
      </c>
      <c r="L65" s="58">
        <f>K65+I65+G65</f>
        <v>0</v>
      </c>
    </row>
    <row r="66" spans="1:12" ht="13.5">
      <c r="A66" s="120"/>
      <c r="B66" s="118" t="s">
        <v>154</v>
      </c>
      <c r="C66" s="87" t="s">
        <v>143</v>
      </c>
      <c r="D66" s="58">
        <v>1.02</v>
      </c>
      <c r="E66" s="58">
        <f>E63*D66</f>
        <v>3.876</v>
      </c>
      <c r="F66" s="58"/>
      <c r="G66" s="58">
        <f aca="true" t="shared" si="2" ref="G66:G71">F66*E66</f>
        <v>0</v>
      </c>
      <c r="H66" s="58"/>
      <c r="I66" s="58"/>
      <c r="J66" s="58"/>
      <c r="K66" s="58"/>
      <c r="L66" s="58">
        <f aca="true" t="shared" si="3" ref="L66:L71">K66+I66+G66</f>
        <v>0</v>
      </c>
    </row>
    <row r="67" spans="1:12" ht="13.5">
      <c r="A67" s="120"/>
      <c r="B67" s="118" t="s">
        <v>152</v>
      </c>
      <c r="C67" s="110" t="s">
        <v>121</v>
      </c>
      <c r="D67" s="85">
        <v>2.64</v>
      </c>
      <c r="E67" s="108">
        <f>E63*D67</f>
        <v>10.032</v>
      </c>
      <c r="F67" s="108"/>
      <c r="G67" s="58">
        <f t="shared" si="2"/>
        <v>0</v>
      </c>
      <c r="H67" s="108"/>
      <c r="I67" s="108"/>
      <c r="J67" s="108"/>
      <c r="K67" s="108"/>
      <c r="L67" s="108">
        <f t="shared" si="3"/>
        <v>0</v>
      </c>
    </row>
    <row r="68" spans="1:12" ht="13.5">
      <c r="A68" s="120"/>
      <c r="B68" s="118" t="s">
        <v>153</v>
      </c>
      <c r="C68" s="110" t="s">
        <v>143</v>
      </c>
      <c r="D68" s="219">
        <v>0.0598</v>
      </c>
      <c r="E68" s="108">
        <f>E63*D68</f>
        <v>0.22724</v>
      </c>
      <c r="F68" s="108"/>
      <c r="G68" s="58">
        <f t="shared" si="2"/>
        <v>0</v>
      </c>
      <c r="H68" s="108"/>
      <c r="I68" s="108"/>
      <c r="J68" s="108"/>
      <c r="K68" s="108"/>
      <c r="L68" s="108">
        <f t="shared" si="3"/>
        <v>0</v>
      </c>
    </row>
    <row r="69" spans="1:12" ht="13.5">
      <c r="A69" s="120"/>
      <c r="B69" s="119" t="s">
        <v>280</v>
      </c>
      <c r="C69" s="110" t="s">
        <v>136</v>
      </c>
      <c r="D69" s="110" t="s">
        <v>137</v>
      </c>
      <c r="E69" s="108">
        <v>0.51</v>
      </c>
      <c r="F69" s="108"/>
      <c r="G69" s="108">
        <f t="shared" si="2"/>
        <v>0</v>
      </c>
      <c r="H69" s="108"/>
      <c r="I69" s="108"/>
      <c r="J69" s="108"/>
      <c r="K69" s="108"/>
      <c r="L69" s="108">
        <f t="shared" si="3"/>
        <v>0</v>
      </c>
    </row>
    <row r="70" spans="1:12" ht="13.5">
      <c r="A70" s="120"/>
      <c r="B70" s="119" t="s">
        <v>281</v>
      </c>
      <c r="C70" s="110" t="s">
        <v>136</v>
      </c>
      <c r="D70" s="110" t="s">
        <v>137</v>
      </c>
      <c r="E70" s="108">
        <v>0.06</v>
      </c>
      <c r="F70" s="108"/>
      <c r="G70" s="108">
        <f t="shared" si="2"/>
        <v>0</v>
      </c>
      <c r="H70" s="108"/>
      <c r="I70" s="108"/>
      <c r="J70" s="108"/>
      <c r="K70" s="108"/>
      <c r="L70" s="108">
        <f t="shared" si="3"/>
        <v>0</v>
      </c>
    </row>
    <row r="71" spans="1:12" ht="13.5">
      <c r="A71" s="120"/>
      <c r="B71" s="118" t="s">
        <v>123</v>
      </c>
      <c r="C71" s="87" t="s">
        <v>0</v>
      </c>
      <c r="D71" s="58">
        <v>0.9</v>
      </c>
      <c r="E71" s="58">
        <f>E63*D71</f>
        <v>3.42</v>
      </c>
      <c r="F71" s="58"/>
      <c r="G71" s="58">
        <f t="shared" si="2"/>
        <v>0</v>
      </c>
      <c r="H71" s="58"/>
      <c r="I71" s="58"/>
      <c r="J71" s="58"/>
      <c r="K71" s="58"/>
      <c r="L71" s="58">
        <f t="shared" si="3"/>
        <v>0</v>
      </c>
    </row>
    <row r="72" spans="1:12" ht="27">
      <c r="A72" s="357">
        <v>4</v>
      </c>
      <c r="B72" s="354" t="s">
        <v>155</v>
      </c>
      <c r="C72" s="56" t="s">
        <v>143</v>
      </c>
      <c r="D72" s="87"/>
      <c r="E72" s="57">
        <v>4.86</v>
      </c>
      <c r="F72" s="58"/>
      <c r="G72" s="58"/>
      <c r="H72" s="58"/>
      <c r="I72" s="58"/>
      <c r="J72" s="58"/>
      <c r="K72" s="58"/>
      <c r="L72" s="57"/>
    </row>
    <row r="73" spans="1:12" ht="13.5">
      <c r="A73" s="120"/>
      <c r="B73" s="119" t="s">
        <v>161</v>
      </c>
      <c r="C73" s="87" t="s">
        <v>0</v>
      </c>
      <c r="D73" s="58">
        <v>1</v>
      </c>
      <c r="E73" s="58">
        <f>E72*D73</f>
        <v>4.86</v>
      </c>
      <c r="F73" s="58"/>
      <c r="G73" s="58"/>
      <c r="H73" s="58"/>
      <c r="I73" s="58">
        <f>H73*E73</f>
        <v>0</v>
      </c>
      <c r="J73" s="58"/>
      <c r="K73" s="58"/>
      <c r="L73" s="58">
        <f>I73+G73</f>
        <v>0</v>
      </c>
    </row>
    <row r="74" spans="1:12" ht="13.5">
      <c r="A74" s="120"/>
      <c r="B74" s="118" t="s">
        <v>158</v>
      </c>
      <c r="C74" s="87" t="s">
        <v>0</v>
      </c>
      <c r="D74" s="58">
        <v>1</v>
      </c>
      <c r="E74" s="58">
        <f>E72*D74</f>
        <v>4.86</v>
      </c>
      <c r="F74" s="58"/>
      <c r="G74" s="58"/>
      <c r="H74" s="58"/>
      <c r="I74" s="58"/>
      <c r="J74" s="58"/>
      <c r="K74" s="58">
        <f>J74*E74</f>
        <v>0</v>
      </c>
      <c r="L74" s="58">
        <f>K74+I74+G74</f>
        <v>0</v>
      </c>
    </row>
    <row r="75" spans="1:12" ht="13.5">
      <c r="A75" s="120"/>
      <c r="B75" s="121" t="s">
        <v>154</v>
      </c>
      <c r="C75" s="87" t="s">
        <v>143</v>
      </c>
      <c r="D75" s="58">
        <v>1.015</v>
      </c>
      <c r="E75" s="58">
        <f>E72*D75</f>
        <v>4.9329</v>
      </c>
      <c r="F75" s="58"/>
      <c r="G75" s="58">
        <f aca="true" t="shared" si="4" ref="G75:G80">F75*E75</f>
        <v>0</v>
      </c>
      <c r="H75" s="58"/>
      <c r="I75" s="58"/>
      <c r="J75" s="58"/>
      <c r="K75" s="58"/>
      <c r="L75" s="58">
        <f aca="true" t="shared" si="5" ref="L75:L80">K75+I75+G75</f>
        <v>0</v>
      </c>
    </row>
    <row r="76" spans="1:12" ht="13.5">
      <c r="A76" s="120"/>
      <c r="B76" s="121" t="s">
        <v>152</v>
      </c>
      <c r="C76" s="110" t="s">
        <v>121</v>
      </c>
      <c r="D76" s="85">
        <v>2.42</v>
      </c>
      <c r="E76" s="108">
        <f>E72*D76</f>
        <v>11.7612</v>
      </c>
      <c r="F76" s="108"/>
      <c r="G76" s="58">
        <f t="shared" si="4"/>
        <v>0</v>
      </c>
      <c r="H76" s="108"/>
      <c r="I76" s="108"/>
      <c r="J76" s="108"/>
      <c r="K76" s="108"/>
      <c r="L76" s="108">
        <f t="shared" si="5"/>
        <v>0</v>
      </c>
    </row>
    <row r="77" spans="1:12" ht="13.5">
      <c r="A77" s="120"/>
      <c r="B77" s="121" t="s">
        <v>153</v>
      </c>
      <c r="C77" s="110" t="s">
        <v>143</v>
      </c>
      <c r="D77" s="218">
        <v>0.0736</v>
      </c>
      <c r="E77" s="108">
        <f>E72*D77</f>
        <v>0.357696</v>
      </c>
      <c r="F77" s="108"/>
      <c r="G77" s="58">
        <f t="shared" si="4"/>
        <v>0</v>
      </c>
      <c r="H77" s="108"/>
      <c r="I77" s="108"/>
      <c r="J77" s="108"/>
      <c r="K77" s="108"/>
      <c r="L77" s="108">
        <f t="shared" si="5"/>
        <v>0</v>
      </c>
    </row>
    <row r="78" spans="1:12" ht="13.5">
      <c r="A78" s="120"/>
      <c r="B78" s="119" t="s">
        <v>190</v>
      </c>
      <c r="C78" s="110" t="s">
        <v>136</v>
      </c>
      <c r="D78" s="110" t="s">
        <v>137</v>
      </c>
      <c r="E78" s="108">
        <v>0.52</v>
      </c>
      <c r="F78" s="108"/>
      <c r="G78" s="108">
        <f t="shared" si="4"/>
        <v>0</v>
      </c>
      <c r="H78" s="108"/>
      <c r="I78" s="108"/>
      <c r="J78" s="108"/>
      <c r="K78" s="108"/>
      <c r="L78" s="108">
        <f t="shared" si="5"/>
        <v>0</v>
      </c>
    </row>
    <row r="79" spans="1:12" ht="13.5">
      <c r="A79" s="120"/>
      <c r="B79" s="119" t="s">
        <v>191</v>
      </c>
      <c r="C79" s="110" t="s">
        <v>136</v>
      </c>
      <c r="D79" s="110" t="s">
        <v>137</v>
      </c>
      <c r="E79" s="108">
        <v>0.19</v>
      </c>
      <c r="F79" s="108"/>
      <c r="G79" s="108">
        <f t="shared" si="4"/>
        <v>0</v>
      </c>
      <c r="H79" s="108"/>
      <c r="I79" s="108"/>
      <c r="J79" s="108"/>
      <c r="K79" s="108"/>
      <c r="L79" s="108">
        <f t="shared" si="5"/>
        <v>0</v>
      </c>
    </row>
    <row r="80" spans="1:12" ht="13.5">
      <c r="A80" s="215"/>
      <c r="B80" s="118" t="s">
        <v>123</v>
      </c>
      <c r="C80" s="87" t="s">
        <v>0</v>
      </c>
      <c r="D80" s="58">
        <v>0.9</v>
      </c>
      <c r="E80" s="58">
        <f>E72*D80</f>
        <v>4.3740000000000006</v>
      </c>
      <c r="F80" s="58"/>
      <c r="G80" s="58">
        <f t="shared" si="4"/>
        <v>0</v>
      </c>
      <c r="H80" s="58"/>
      <c r="I80" s="58"/>
      <c r="J80" s="58"/>
      <c r="K80" s="58"/>
      <c r="L80" s="58">
        <f t="shared" si="5"/>
        <v>0</v>
      </c>
    </row>
    <row r="81" spans="1:12" ht="27">
      <c r="A81" s="357">
        <v>5</v>
      </c>
      <c r="B81" s="122" t="s">
        <v>156</v>
      </c>
      <c r="C81" s="56" t="s">
        <v>143</v>
      </c>
      <c r="D81" s="87"/>
      <c r="E81" s="57">
        <v>6.7</v>
      </c>
      <c r="F81" s="58"/>
      <c r="G81" s="58"/>
      <c r="H81" s="58"/>
      <c r="I81" s="58"/>
      <c r="J81" s="58"/>
      <c r="K81" s="58"/>
      <c r="L81" s="57"/>
    </row>
    <row r="82" spans="1:12" ht="13.5">
      <c r="A82" s="120"/>
      <c r="B82" s="119" t="s">
        <v>160</v>
      </c>
      <c r="C82" s="87" t="s">
        <v>0</v>
      </c>
      <c r="D82" s="58">
        <v>1</v>
      </c>
      <c r="E82" s="58">
        <f>E81*D82</f>
        <v>6.7</v>
      </c>
      <c r="F82" s="58"/>
      <c r="G82" s="58"/>
      <c r="H82" s="58"/>
      <c r="I82" s="58">
        <f>H82*E82</f>
        <v>0</v>
      </c>
      <c r="J82" s="58"/>
      <c r="K82" s="58"/>
      <c r="L82" s="58">
        <f>I82+G82</f>
        <v>0</v>
      </c>
    </row>
    <row r="83" spans="1:12" ht="13.5">
      <c r="A83" s="120"/>
      <c r="B83" s="118" t="s">
        <v>158</v>
      </c>
      <c r="C83" s="87" t="s">
        <v>0</v>
      </c>
      <c r="D83" s="58">
        <v>1</v>
      </c>
      <c r="E83" s="58">
        <f>E81*D83</f>
        <v>6.7</v>
      </c>
      <c r="F83" s="58"/>
      <c r="G83" s="58"/>
      <c r="H83" s="58"/>
      <c r="I83" s="58"/>
      <c r="J83" s="58"/>
      <c r="K83" s="58">
        <f>J83*E83</f>
        <v>0</v>
      </c>
      <c r="L83" s="58">
        <f>K83+I83+G83</f>
        <v>0</v>
      </c>
    </row>
    <row r="84" spans="1:12" ht="13.5">
      <c r="A84" s="120"/>
      <c r="B84" s="121" t="s">
        <v>154</v>
      </c>
      <c r="C84" s="87" t="s">
        <v>143</v>
      </c>
      <c r="D84" s="58">
        <v>1.015</v>
      </c>
      <c r="E84" s="58">
        <f>E81*D84</f>
        <v>6.8004999999999995</v>
      </c>
      <c r="F84" s="58"/>
      <c r="G84" s="58">
        <f aca="true" t="shared" si="6" ref="G84:G89">F84*E84</f>
        <v>0</v>
      </c>
      <c r="H84" s="58"/>
      <c r="I84" s="58"/>
      <c r="J84" s="58"/>
      <c r="K84" s="58"/>
      <c r="L84" s="58">
        <f aca="true" t="shared" si="7" ref="L84:L89">K84+I84+G84</f>
        <v>0</v>
      </c>
    </row>
    <row r="85" spans="1:12" ht="13.5">
      <c r="A85" s="120"/>
      <c r="B85" s="121" t="s">
        <v>152</v>
      </c>
      <c r="C85" s="110" t="s">
        <v>121</v>
      </c>
      <c r="D85" s="85">
        <v>2.46</v>
      </c>
      <c r="E85" s="108">
        <f>E81*D85</f>
        <v>16.482</v>
      </c>
      <c r="F85" s="108"/>
      <c r="G85" s="58">
        <f t="shared" si="6"/>
        <v>0</v>
      </c>
      <c r="H85" s="108"/>
      <c r="I85" s="108"/>
      <c r="J85" s="108"/>
      <c r="K85" s="108"/>
      <c r="L85" s="108">
        <f t="shared" si="7"/>
        <v>0</v>
      </c>
    </row>
    <row r="86" spans="1:12" ht="13.5">
      <c r="A86" s="120"/>
      <c r="B86" s="121" t="s">
        <v>153</v>
      </c>
      <c r="C86" s="110" t="s">
        <v>143</v>
      </c>
      <c r="D86" s="218">
        <v>0.023</v>
      </c>
      <c r="E86" s="108">
        <f>E81*D86</f>
        <v>0.15410000000000001</v>
      </c>
      <c r="F86" s="108"/>
      <c r="G86" s="58">
        <f t="shared" si="6"/>
        <v>0</v>
      </c>
      <c r="H86" s="108"/>
      <c r="I86" s="108"/>
      <c r="J86" s="108"/>
      <c r="K86" s="108"/>
      <c r="L86" s="108">
        <f t="shared" si="7"/>
        <v>0</v>
      </c>
    </row>
    <row r="87" spans="1:12" ht="13.5">
      <c r="A87" s="120"/>
      <c r="B87" s="119" t="s">
        <v>190</v>
      </c>
      <c r="C87" s="110" t="s">
        <v>136</v>
      </c>
      <c r="D87" s="110" t="s">
        <v>137</v>
      </c>
      <c r="E87" s="108">
        <v>0.77</v>
      </c>
      <c r="F87" s="108"/>
      <c r="G87" s="108">
        <f t="shared" si="6"/>
        <v>0</v>
      </c>
      <c r="H87" s="108"/>
      <c r="I87" s="108"/>
      <c r="J87" s="108"/>
      <c r="K87" s="108"/>
      <c r="L87" s="108">
        <f t="shared" si="7"/>
        <v>0</v>
      </c>
    </row>
    <row r="88" spans="1:12" ht="13.5">
      <c r="A88" s="120"/>
      <c r="B88" s="119" t="s">
        <v>191</v>
      </c>
      <c r="C88" s="110" t="s">
        <v>136</v>
      </c>
      <c r="D88" s="110" t="s">
        <v>137</v>
      </c>
      <c r="E88" s="108">
        <v>0.28</v>
      </c>
      <c r="F88" s="108"/>
      <c r="G88" s="108">
        <f t="shared" si="6"/>
        <v>0</v>
      </c>
      <c r="H88" s="108"/>
      <c r="I88" s="108"/>
      <c r="J88" s="108"/>
      <c r="K88" s="108"/>
      <c r="L88" s="108">
        <f t="shared" si="7"/>
        <v>0</v>
      </c>
    </row>
    <row r="89" spans="1:12" ht="13.5">
      <c r="A89" s="215"/>
      <c r="B89" s="118" t="s">
        <v>123</v>
      </c>
      <c r="C89" s="87" t="s">
        <v>0</v>
      </c>
      <c r="D89" s="58">
        <v>0.9</v>
      </c>
      <c r="E89" s="58">
        <f>E81*D89</f>
        <v>6.03</v>
      </c>
      <c r="F89" s="58"/>
      <c r="G89" s="58">
        <f t="shared" si="6"/>
        <v>0</v>
      </c>
      <c r="H89" s="58"/>
      <c r="I89" s="58"/>
      <c r="J89" s="58"/>
      <c r="K89" s="58"/>
      <c r="L89" s="58">
        <f t="shared" si="7"/>
        <v>0</v>
      </c>
    </row>
    <row r="90" spans="1:12" ht="27">
      <c r="A90" s="357">
        <v>6</v>
      </c>
      <c r="B90" s="122" t="s">
        <v>157</v>
      </c>
      <c r="C90" s="56" t="s">
        <v>143</v>
      </c>
      <c r="D90" s="87"/>
      <c r="E90" s="57">
        <v>24.4</v>
      </c>
      <c r="F90" s="58"/>
      <c r="G90" s="58"/>
      <c r="H90" s="58"/>
      <c r="I90" s="58"/>
      <c r="J90" s="58"/>
      <c r="K90" s="58"/>
      <c r="L90" s="57"/>
    </row>
    <row r="91" spans="1:12" ht="13.5">
      <c r="A91" s="120"/>
      <c r="B91" s="119" t="s">
        <v>160</v>
      </c>
      <c r="C91" s="87" t="s">
        <v>0</v>
      </c>
      <c r="D91" s="85">
        <v>1</v>
      </c>
      <c r="E91" s="58">
        <f>E90*D91</f>
        <v>24.4</v>
      </c>
      <c r="F91" s="58"/>
      <c r="G91" s="58"/>
      <c r="H91" s="58"/>
      <c r="I91" s="58">
        <f>H91*E91</f>
        <v>0</v>
      </c>
      <c r="J91" s="58"/>
      <c r="K91" s="58"/>
      <c r="L91" s="58">
        <f>I91+G91</f>
        <v>0</v>
      </c>
    </row>
    <row r="92" spans="1:12" ht="13.5">
      <c r="A92" s="120"/>
      <c r="B92" s="118" t="s">
        <v>158</v>
      </c>
      <c r="C92" s="87" t="s">
        <v>0</v>
      </c>
      <c r="D92" s="58">
        <v>1</v>
      </c>
      <c r="E92" s="58">
        <f>E90*D92</f>
        <v>24.4</v>
      </c>
      <c r="F92" s="58"/>
      <c r="G92" s="58"/>
      <c r="H92" s="58"/>
      <c r="I92" s="58"/>
      <c r="J92" s="58"/>
      <c r="K92" s="58">
        <f>J92*E92</f>
        <v>0</v>
      </c>
      <c r="L92" s="58">
        <f>K92+I92+G92</f>
        <v>0</v>
      </c>
    </row>
    <row r="93" spans="1:12" ht="13.5">
      <c r="A93" s="120"/>
      <c r="B93" s="121" t="s">
        <v>154</v>
      </c>
      <c r="C93" s="87" t="s">
        <v>143</v>
      </c>
      <c r="D93" s="85">
        <v>1.015</v>
      </c>
      <c r="E93" s="58">
        <f>E90*D93</f>
        <v>24.765999999999995</v>
      </c>
      <c r="F93" s="58"/>
      <c r="G93" s="58">
        <f aca="true" t="shared" si="8" ref="G93:G98">F93*E93</f>
        <v>0</v>
      </c>
      <c r="H93" s="58"/>
      <c r="I93" s="58"/>
      <c r="J93" s="58"/>
      <c r="K93" s="58"/>
      <c r="L93" s="58">
        <f aca="true" t="shared" si="9" ref="L93:L98">K93+I93+G93</f>
        <v>0</v>
      </c>
    </row>
    <row r="94" spans="1:12" ht="13.5">
      <c r="A94" s="120"/>
      <c r="B94" s="121" t="s">
        <v>152</v>
      </c>
      <c r="C94" s="110" t="s">
        <v>121</v>
      </c>
      <c r="D94" s="85">
        <v>2.29</v>
      </c>
      <c r="E94" s="108">
        <f>E90*D94</f>
        <v>55.876</v>
      </c>
      <c r="F94" s="108"/>
      <c r="G94" s="58">
        <f t="shared" si="8"/>
        <v>0</v>
      </c>
      <c r="H94" s="108"/>
      <c r="I94" s="108"/>
      <c r="J94" s="108"/>
      <c r="K94" s="108"/>
      <c r="L94" s="108">
        <f t="shared" si="9"/>
        <v>0</v>
      </c>
    </row>
    <row r="95" spans="1:12" ht="13.5">
      <c r="A95" s="120"/>
      <c r="B95" s="121" t="s">
        <v>153</v>
      </c>
      <c r="C95" s="110" t="s">
        <v>143</v>
      </c>
      <c r="D95" s="218">
        <v>0.0589</v>
      </c>
      <c r="E95" s="108">
        <f>E90*D95</f>
        <v>1.43716</v>
      </c>
      <c r="F95" s="108"/>
      <c r="G95" s="58">
        <f t="shared" si="8"/>
        <v>0</v>
      </c>
      <c r="H95" s="108"/>
      <c r="I95" s="108"/>
      <c r="J95" s="108"/>
      <c r="K95" s="108"/>
      <c r="L95" s="108">
        <f t="shared" si="9"/>
        <v>0</v>
      </c>
    </row>
    <row r="96" spans="1:12" ht="13.5">
      <c r="A96" s="120"/>
      <c r="B96" s="119" t="s">
        <v>190</v>
      </c>
      <c r="C96" s="110" t="s">
        <v>136</v>
      </c>
      <c r="D96" s="110" t="s">
        <v>137</v>
      </c>
      <c r="E96" s="108">
        <v>3.42</v>
      </c>
      <c r="F96" s="108"/>
      <c r="G96" s="108">
        <f t="shared" si="8"/>
        <v>0</v>
      </c>
      <c r="H96" s="108"/>
      <c r="I96" s="108"/>
      <c r="J96" s="108"/>
      <c r="K96" s="108"/>
      <c r="L96" s="108">
        <f t="shared" si="9"/>
        <v>0</v>
      </c>
    </row>
    <row r="97" spans="1:12" ht="13.5">
      <c r="A97" s="120"/>
      <c r="B97" s="119" t="s">
        <v>191</v>
      </c>
      <c r="C97" s="110" t="s">
        <v>136</v>
      </c>
      <c r="D97" s="110" t="s">
        <v>137</v>
      </c>
      <c r="E97" s="108">
        <v>0.086</v>
      </c>
      <c r="F97" s="108"/>
      <c r="G97" s="108">
        <f t="shared" si="8"/>
        <v>0</v>
      </c>
      <c r="H97" s="108"/>
      <c r="I97" s="108"/>
      <c r="J97" s="108"/>
      <c r="K97" s="108"/>
      <c r="L97" s="108">
        <f t="shared" si="9"/>
        <v>0</v>
      </c>
    </row>
    <row r="98" spans="1:12" ht="13.5">
      <c r="A98" s="215"/>
      <c r="B98" s="118" t="s">
        <v>123</v>
      </c>
      <c r="C98" s="87" t="s">
        <v>0</v>
      </c>
      <c r="D98" s="58">
        <v>0.93</v>
      </c>
      <c r="E98" s="58">
        <f>E90*D98</f>
        <v>22.692</v>
      </c>
      <c r="F98" s="58"/>
      <c r="G98" s="58">
        <f t="shared" si="8"/>
        <v>0</v>
      </c>
      <c r="H98" s="58"/>
      <c r="I98" s="58"/>
      <c r="J98" s="58"/>
      <c r="K98" s="58"/>
      <c r="L98" s="58">
        <f t="shared" si="9"/>
        <v>0</v>
      </c>
    </row>
    <row r="99" spans="1:12" ht="36.75" customHeight="1">
      <c r="A99" s="102"/>
      <c r="B99" s="620" t="s">
        <v>282</v>
      </c>
      <c r="C99" s="620"/>
      <c r="D99" s="620"/>
      <c r="E99" s="620"/>
      <c r="F99" s="115"/>
      <c r="G99" s="115"/>
      <c r="H99" s="116"/>
      <c r="I99" s="115"/>
      <c r="J99" s="115"/>
      <c r="K99" s="115"/>
      <c r="L99" s="117"/>
    </row>
    <row r="100" spans="1:12" ht="27">
      <c r="A100" s="357">
        <v>1</v>
      </c>
      <c r="B100" s="122" t="s">
        <v>178</v>
      </c>
      <c r="C100" s="56" t="s">
        <v>143</v>
      </c>
      <c r="D100" s="87"/>
      <c r="E100" s="57">
        <v>3.6</v>
      </c>
      <c r="F100" s="58"/>
      <c r="G100" s="58"/>
      <c r="H100" s="58"/>
      <c r="I100" s="58"/>
      <c r="J100" s="58"/>
      <c r="K100" s="58"/>
      <c r="L100" s="57"/>
    </row>
    <row r="101" spans="1:12" ht="13.5">
      <c r="A101" s="120"/>
      <c r="B101" s="119" t="s">
        <v>160</v>
      </c>
      <c r="C101" s="87" t="s">
        <v>0</v>
      </c>
      <c r="D101" s="85">
        <v>1</v>
      </c>
      <c r="E101" s="58">
        <f>E100*D101</f>
        <v>3.6</v>
      </c>
      <c r="F101" s="58"/>
      <c r="G101" s="58"/>
      <c r="H101" s="58"/>
      <c r="I101" s="58">
        <f>H101*E101</f>
        <v>0</v>
      </c>
      <c r="J101" s="58"/>
      <c r="K101" s="58"/>
      <c r="L101" s="58">
        <f>I101+G101</f>
        <v>0</v>
      </c>
    </row>
    <row r="102" spans="1:12" ht="13.5">
      <c r="A102" s="120"/>
      <c r="B102" s="118" t="s">
        <v>158</v>
      </c>
      <c r="C102" s="87" t="s">
        <v>0</v>
      </c>
      <c r="D102" s="58">
        <v>1</v>
      </c>
      <c r="E102" s="58">
        <f>E100*D102</f>
        <v>3.6</v>
      </c>
      <c r="F102" s="58"/>
      <c r="G102" s="58"/>
      <c r="H102" s="58"/>
      <c r="I102" s="58"/>
      <c r="J102" s="58"/>
      <c r="K102" s="58">
        <f>J102*E102</f>
        <v>0</v>
      </c>
      <c r="L102" s="58">
        <f>K102+I102+G102</f>
        <v>0</v>
      </c>
    </row>
    <row r="103" spans="1:12" ht="13.5">
      <c r="A103" s="120"/>
      <c r="B103" s="118" t="s">
        <v>179</v>
      </c>
      <c r="C103" s="87" t="s">
        <v>143</v>
      </c>
      <c r="D103" s="85">
        <v>1.02</v>
      </c>
      <c r="E103" s="58">
        <f>E100*D103</f>
        <v>3.672</v>
      </c>
      <c r="F103" s="58"/>
      <c r="G103" s="58">
        <f>F103*E103</f>
        <v>0</v>
      </c>
      <c r="H103" s="58"/>
      <c r="I103" s="58"/>
      <c r="J103" s="58"/>
      <c r="K103" s="58"/>
      <c r="L103" s="58">
        <f>K103+I103+G103</f>
        <v>0</v>
      </c>
    </row>
    <row r="104" spans="1:12" ht="13.5">
      <c r="A104" s="215"/>
      <c r="B104" s="118" t="s">
        <v>123</v>
      </c>
      <c r="C104" s="87" t="s">
        <v>0</v>
      </c>
      <c r="D104" s="85">
        <v>0.62</v>
      </c>
      <c r="E104" s="58">
        <f>E100*D104</f>
        <v>2.232</v>
      </c>
      <c r="F104" s="58"/>
      <c r="G104" s="58">
        <f>F104*E104</f>
        <v>0</v>
      </c>
      <c r="H104" s="88"/>
      <c r="I104" s="57"/>
      <c r="J104" s="58"/>
      <c r="K104" s="58"/>
      <c r="L104" s="58">
        <f>I104+G104</f>
        <v>0</v>
      </c>
    </row>
    <row r="105" spans="1:12" ht="27">
      <c r="A105" s="357">
        <v>2</v>
      </c>
      <c r="B105" s="122" t="s">
        <v>189</v>
      </c>
      <c r="C105" s="56" t="s">
        <v>143</v>
      </c>
      <c r="D105" s="87"/>
      <c r="E105" s="57">
        <v>14.6</v>
      </c>
      <c r="F105" s="58"/>
      <c r="G105" s="58"/>
      <c r="H105" s="58"/>
      <c r="I105" s="58"/>
      <c r="J105" s="58"/>
      <c r="K105" s="58"/>
      <c r="L105" s="57"/>
    </row>
    <row r="106" spans="1:12" ht="13.5">
      <c r="A106" s="120"/>
      <c r="B106" s="119" t="s">
        <v>160</v>
      </c>
      <c r="C106" s="87" t="s">
        <v>0</v>
      </c>
      <c r="D106" s="58">
        <v>1</v>
      </c>
      <c r="E106" s="58">
        <f>E105*D106</f>
        <v>14.6</v>
      </c>
      <c r="F106" s="58"/>
      <c r="G106" s="58"/>
      <c r="H106" s="58"/>
      <c r="I106" s="58">
        <f>H106*E106</f>
        <v>0</v>
      </c>
      <c r="J106" s="58"/>
      <c r="K106" s="58"/>
      <c r="L106" s="58">
        <f>I106+G106</f>
        <v>0</v>
      </c>
    </row>
    <row r="107" spans="1:12" ht="13.5">
      <c r="A107" s="120"/>
      <c r="B107" s="118" t="s">
        <v>158</v>
      </c>
      <c r="C107" s="87" t="s">
        <v>0</v>
      </c>
      <c r="D107" s="58">
        <v>1</v>
      </c>
      <c r="E107" s="58">
        <f>E105*D107</f>
        <v>14.6</v>
      </c>
      <c r="F107" s="58"/>
      <c r="G107" s="58"/>
      <c r="H107" s="58"/>
      <c r="I107" s="58"/>
      <c r="J107" s="58"/>
      <c r="K107" s="58">
        <f>J107*E107</f>
        <v>0</v>
      </c>
      <c r="L107" s="58">
        <f aca="true" t="shared" si="10" ref="L107:L113">K107+I107+G107</f>
        <v>0</v>
      </c>
    </row>
    <row r="108" spans="1:12" ht="13.5">
      <c r="A108" s="120"/>
      <c r="B108" s="118" t="s">
        <v>151</v>
      </c>
      <c r="C108" s="87" t="s">
        <v>143</v>
      </c>
      <c r="D108" s="58">
        <v>1.02</v>
      </c>
      <c r="E108" s="58">
        <f>E105*D108</f>
        <v>14.892</v>
      </c>
      <c r="F108" s="58"/>
      <c r="G108" s="58">
        <f aca="true" t="shared" si="11" ref="G108:G113">F108*E108</f>
        <v>0</v>
      </c>
      <c r="H108" s="58"/>
      <c r="I108" s="58"/>
      <c r="J108" s="58"/>
      <c r="K108" s="58"/>
      <c r="L108" s="58">
        <f t="shared" si="10"/>
        <v>0</v>
      </c>
    </row>
    <row r="109" spans="1:12" ht="13.5">
      <c r="A109" s="120"/>
      <c r="B109" s="118" t="s">
        <v>152</v>
      </c>
      <c r="C109" s="110" t="s">
        <v>121</v>
      </c>
      <c r="D109" s="85">
        <v>0.703</v>
      </c>
      <c r="E109" s="108">
        <f>E105*D109</f>
        <v>10.2638</v>
      </c>
      <c r="F109" s="108"/>
      <c r="G109" s="58">
        <f t="shared" si="11"/>
        <v>0</v>
      </c>
      <c r="H109" s="108"/>
      <c r="I109" s="108"/>
      <c r="J109" s="108"/>
      <c r="K109" s="108"/>
      <c r="L109" s="108">
        <f t="shared" si="10"/>
        <v>0</v>
      </c>
    </row>
    <row r="110" spans="1:12" ht="13.5">
      <c r="A110" s="120"/>
      <c r="B110" s="118" t="s">
        <v>153</v>
      </c>
      <c r="C110" s="110" t="s">
        <v>143</v>
      </c>
      <c r="D110" s="219">
        <v>0.0014</v>
      </c>
      <c r="E110" s="108">
        <f>E105*D110</f>
        <v>0.02044</v>
      </c>
      <c r="F110" s="108"/>
      <c r="G110" s="58">
        <f t="shared" si="11"/>
        <v>0</v>
      </c>
      <c r="H110" s="108"/>
      <c r="I110" s="108"/>
      <c r="J110" s="108"/>
      <c r="K110" s="108"/>
      <c r="L110" s="108">
        <f t="shared" si="10"/>
        <v>0</v>
      </c>
    </row>
    <row r="111" spans="1:12" ht="13.5">
      <c r="A111" s="120"/>
      <c r="B111" s="119" t="s">
        <v>190</v>
      </c>
      <c r="C111" s="110" t="s">
        <v>136</v>
      </c>
      <c r="D111" s="110" t="s">
        <v>137</v>
      </c>
      <c r="E111" s="108">
        <v>2.18</v>
      </c>
      <c r="F111" s="108"/>
      <c r="G111" s="108">
        <f t="shared" si="11"/>
        <v>0</v>
      </c>
      <c r="H111" s="108"/>
      <c r="I111" s="108"/>
      <c r="J111" s="108"/>
      <c r="K111" s="108"/>
      <c r="L111" s="108">
        <f t="shared" si="10"/>
        <v>0</v>
      </c>
    </row>
    <row r="112" spans="1:12" ht="13.5">
      <c r="A112" s="120"/>
      <c r="B112" s="119" t="s">
        <v>191</v>
      </c>
      <c r="C112" s="110" t="s">
        <v>136</v>
      </c>
      <c r="D112" s="110" t="s">
        <v>137</v>
      </c>
      <c r="E112" s="145">
        <v>0.067</v>
      </c>
      <c r="F112" s="108"/>
      <c r="G112" s="108">
        <f t="shared" si="11"/>
        <v>0</v>
      </c>
      <c r="H112" s="108"/>
      <c r="I112" s="108"/>
      <c r="J112" s="108"/>
      <c r="K112" s="108"/>
      <c r="L112" s="108">
        <f t="shared" si="10"/>
        <v>0</v>
      </c>
    </row>
    <row r="113" spans="1:12" ht="13.5">
      <c r="A113" s="215"/>
      <c r="B113" s="118" t="s">
        <v>123</v>
      </c>
      <c r="C113" s="87" t="s">
        <v>0</v>
      </c>
      <c r="D113" s="58">
        <v>0.9</v>
      </c>
      <c r="E113" s="58">
        <f>E105*D113</f>
        <v>13.14</v>
      </c>
      <c r="F113" s="58"/>
      <c r="G113" s="58">
        <f t="shared" si="11"/>
        <v>0</v>
      </c>
      <c r="H113" s="58"/>
      <c r="I113" s="58"/>
      <c r="J113" s="58"/>
      <c r="K113" s="58"/>
      <c r="L113" s="58">
        <f t="shared" si="10"/>
        <v>0</v>
      </c>
    </row>
    <row r="114" spans="1:12" ht="28.5" customHeight="1">
      <c r="A114" s="357">
        <v>3</v>
      </c>
      <c r="B114" s="359" t="s">
        <v>361</v>
      </c>
      <c r="C114" s="92" t="s">
        <v>121</v>
      </c>
      <c r="D114" s="81"/>
      <c r="E114" s="57">
        <v>38.21</v>
      </c>
      <c r="F114" s="108"/>
      <c r="G114" s="108"/>
      <c r="H114" s="108"/>
      <c r="I114" s="108"/>
      <c r="J114" s="108"/>
      <c r="K114" s="108"/>
      <c r="L114" s="108"/>
    </row>
    <row r="115" spans="1:12" ht="13.5">
      <c r="A115" s="120"/>
      <c r="B115" s="217" t="s">
        <v>199</v>
      </c>
      <c r="C115" s="79" t="s">
        <v>0</v>
      </c>
      <c r="D115" s="110">
        <v>1</v>
      </c>
      <c r="E115" s="108">
        <f>E114*D115</f>
        <v>38.21</v>
      </c>
      <c r="F115" s="108"/>
      <c r="G115" s="108"/>
      <c r="H115" s="108"/>
      <c r="I115" s="108">
        <f>H115*E115</f>
        <v>0</v>
      </c>
      <c r="J115" s="108"/>
      <c r="K115" s="108"/>
      <c r="L115" s="108">
        <f>K115+I115+G115</f>
        <v>0</v>
      </c>
    </row>
    <row r="116" spans="1:12" ht="27">
      <c r="A116" s="357">
        <v>4</v>
      </c>
      <c r="B116" s="354" t="s">
        <v>155</v>
      </c>
      <c r="C116" s="56" t="s">
        <v>143</v>
      </c>
      <c r="D116" s="87"/>
      <c r="E116" s="57">
        <v>0.77</v>
      </c>
      <c r="F116" s="58"/>
      <c r="G116" s="58"/>
      <c r="H116" s="58"/>
      <c r="I116" s="58"/>
      <c r="J116" s="58"/>
      <c r="K116" s="58"/>
      <c r="L116" s="57"/>
    </row>
    <row r="117" spans="1:12" ht="13.5">
      <c r="A117" s="120"/>
      <c r="B117" s="119" t="s">
        <v>161</v>
      </c>
      <c r="C117" s="87" t="s">
        <v>0</v>
      </c>
      <c r="D117" s="58">
        <v>1</v>
      </c>
      <c r="E117" s="58">
        <f>E116*D117</f>
        <v>0.77</v>
      </c>
      <c r="F117" s="58"/>
      <c r="G117" s="58"/>
      <c r="H117" s="58"/>
      <c r="I117" s="58">
        <f>H117*E117</f>
        <v>0</v>
      </c>
      <c r="J117" s="58"/>
      <c r="K117" s="58"/>
      <c r="L117" s="58">
        <f>I117+G117</f>
        <v>0</v>
      </c>
    </row>
    <row r="118" spans="1:12" ht="13.5">
      <c r="A118" s="120"/>
      <c r="B118" s="118" t="s">
        <v>158</v>
      </c>
      <c r="C118" s="87" t="s">
        <v>0</v>
      </c>
      <c r="D118" s="58">
        <v>1</v>
      </c>
      <c r="E118" s="58">
        <f>E116*D118</f>
        <v>0.77</v>
      </c>
      <c r="F118" s="58"/>
      <c r="G118" s="58"/>
      <c r="H118" s="58"/>
      <c r="I118" s="58"/>
      <c r="J118" s="58"/>
      <c r="K118" s="58">
        <f>J118*E118</f>
        <v>0</v>
      </c>
      <c r="L118" s="58">
        <f>K118+I118+G118</f>
        <v>0</v>
      </c>
    </row>
    <row r="119" spans="1:12" ht="13.5">
      <c r="A119" s="120"/>
      <c r="B119" s="121" t="s">
        <v>154</v>
      </c>
      <c r="C119" s="87" t="s">
        <v>143</v>
      </c>
      <c r="D119" s="58">
        <v>1.015</v>
      </c>
      <c r="E119" s="58">
        <f>E116*D119</f>
        <v>0.78155</v>
      </c>
      <c r="F119" s="58"/>
      <c r="G119" s="58">
        <f aca="true" t="shared" si="12" ref="G119:G124">F119*E119</f>
        <v>0</v>
      </c>
      <c r="H119" s="58"/>
      <c r="I119" s="58"/>
      <c r="J119" s="58"/>
      <c r="K119" s="58"/>
      <c r="L119" s="58">
        <f aca="true" t="shared" si="13" ref="L119:L124">K119+I119+G119</f>
        <v>0</v>
      </c>
    </row>
    <row r="120" spans="1:12" ht="13.5">
      <c r="A120" s="120"/>
      <c r="B120" s="121" t="s">
        <v>152</v>
      </c>
      <c r="C120" s="110" t="s">
        <v>121</v>
      </c>
      <c r="D120" s="85">
        <v>2.42</v>
      </c>
      <c r="E120" s="108">
        <f>E116*D120</f>
        <v>1.8634</v>
      </c>
      <c r="F120" s="108"/>
      <c r="G120" s="58">
        <f t="shared" si="12"/>
        <v>0</v>
      </c>
      <c r="H120" s="108"/>
      <c r="I120" s="108"/>
      <c r="J120" s="108"/>
      <c r="K120" s="108"/>
      <c r="L120" s="108">
        <f t="shared" si="13"/>
        <v>0</v>
      </c>
    </row>
    <row r="121" spans="1:12" ht="13.5">
      <c r="A121" s="120"/>
      <c r="B121" s="121" t="s">
        <v>153</v>
      </c>
      <c r="C121" s="110" t="s">
        <v>143</v>
      </c>
      <c r="D121" s="218">
        <v>0.0736</v>
      </c>
      <c r="E121" s="108">
        <f>E116*D121</f>
        <v>0.056672</v>
      </c>
      <c r="F121" s="108"/>
      <c r="G121" s="58">
        <f t="shared" si="12"/>
        <v>0</v>
      </c>
      <c r="H121" s="108"/>
      <c r="I121" s="108"/>
      <c r="J121" s="108"/>
      <c r="K121" s="108"/>
      <c r="L121" s="108">
        <f t="shared" si="13"/>
        <v>0</v>
      </c>
    </row>
    <row r="122" spans="1:12" ht="13.5">
      <c r="A122" s="120"/>
      <c r="B122" s="119" t="s">
        <v>190</v>
      </c>
      <c r="C122" s="110" t="s">
        <v>136</v>
      </c>
      <c r="D122" s="110" t="s">
        <v>137</v>
      </c>
      <c r="E122" s="108">
        <v>0.35</v>
      </c>
      <c r="F122" s="108"/>
      <c r="G122" s="108">
        <f t="shared" si="12"/>
        <v>0</v>
      </c>
      <c r="H122" s="108"/>
      <c r="I122" s="108"/>
      <c r="J122" s="108"/>
      <c r="K122" s="108"/>
      <c r="L122" s="108">
        <f t="shared" si="13"/>
        <v>0</v>
      </c>
    </row>
    <row r="123" spans="1:12" ht="13.5">
      <c r="A123" s="120"/>
      <c r="B123" s="119" t="s">
        <v>191</v>
      </c>
      <c r="C123" s="110" t="s">
        <v>136</v>
      </c>
      <c r="D123" s="110" t="s">
        <v>137</v>
      </c>
      <c r="E123" s="108">
        <v>0.065</v>
      </c>
      <c r="F123" s="108"/>
      <c r="G123" s="108">
        <f t="shared" si="12"/>
        <v>0</v>
      </c>
      <c r="H123" s="108"/>
      <c r="I123" s="108"/>
      <c r="J123" s="108"/>
      <c r="K123" s="108"/>
      <c r="L123" s="108">
        <f t="shared" si="13"/>
        <v>0</v>
      </c>
    </row>
    <row r="124" spans="1:12" ht="13.5">
      <c r="A124" s="215"/>
      <c r="B124" s="118" t="s">
        <v>123</v>
      </c>
      <c r="C124" s="87" t="s">
        <v>0</v>
      </c>
      <c r="D124" s="58">
        <v>0.9</v>
      </c>
      <c r="E124" s="58">
        <f>E116*D124</f>
        <v>0.6930000000000001</v>
      </c>
      <c r="F124" s="58"/>
      <c r="G124" s="58">
        <f t="shared" si="12"/>
        <v>0</v>
      </c>
      <c r="H124" s="58"/>
      <c r="I124" s="58"/>
      <c r="J124" s="58"/>
      <c r="K124" s="58"/>
      <c r="L124" s="58">
        <f t="shared" si="13"/>
        <v>0</v>
      </c>
    </row>
    <row r="125" spans="1:12" ht="30.75" customHeight="1">
      <c r="A125" s="357">
        <v>5</v>
      </c>
      <c r="B125" s="122" t="s">
        <v>283</v>
      </c>
      <c r="C125" s="56" t="s">
        <v>145</v>
      </c>
      <c r="D125" s="87"/>
      <c r="E125" s="57">
        <f>E128+E129+E130</f>
        <v>1.683</v>
      </c>
      <c r="F125" s="58"/>
      <c r="G125" s="58"/>
      <c r="H125" s="58"/>
      <c r="I125" s="58"/>
      <c r="J125" s="58"/>
      <c r="K125" s="58"/>
      <c r="L125" s="57"/>
    </row>
    <row r="126" spans="1:12" ht="18.75" customHeight="1">
      <c r="A126" s="120"/>
      <c r="B126" s="119" t="s">
        <v>160</v>
      </c>
      <c r="C126" s="87" t="s">
        <v>0</v>
      </c>
      <c r="D126" s="85">
        <v>1</v>
      </c>
      <c r="E126" s="58">
        <f>E125*D126</f>
        <v>1.683</v>
      </c>
      <c r="F126" s="58"/>
      <c r="G126" s="58"/>
      <c r="H126" s="58"/>
      <c r="I126" s="58">
        <f>H126*E126</f>
        <v>0</v>
      </c>
      <c r="J126" s="58"/>
      <c r="K126" s="58"/>
      <c r="L126" s="58">
        <f>I126+G126</f>
        <v>0</v>
      </c>
    </row>
    <row r="127" spans="1:12" ht="17.25" customHeight="1">
      <c r="A127" s="59"/>
      <c r="B127" s="126" t="s">
        <v>195</v>
      </c>
      <c r="C127" s="79" t="s">
        <v>0</v>
      </c>
      <c r="D127" s="108"/>
      <c r="E127" s="108">
        <v>2</v>
      </c>
      <c r="F127" s="123"/>
      <c r="G127" s="144"/>
      <c r="H127" s="108"/>
      <c r="I127" s="144"/>
      <c r="J127" s="144"/>
      <c r="K127" s="144">
        <f>J127*E127</f>
        <v>0</v>
      </c>
      <c r="L127" s="144">
        <f>K127</f>
        <v>0</v>
      </c>
    </row>
    <row r="128" spans="1:12" ht="17.25" customHeight="1">
      <c r="A128" s="59"/>
      <c r="B128" s="126" t="s">
        <v>284</v>
      </c>
      <c r="C128" s="79" t="s">
        <v>145</v>
      </c>
      <c r="D128" s="110" t="s">
        <v>193</v>
      </c>
      <c r="E128" s="108">
        <v>0.51</v>
      </c>
      <c r="F128" s="123"/>
      <c r="G128" s="144">
        <f>F128*E128</f>
        <v>0</v>
      </c>
      <c r="H128" s="108"/>
      <c r="I128" s="144"/>
      <c r="J128" s="144"/>
      <c r="K128" s="144"/>
      <c r="L128" s="144">
        <f>K128+I128+G128</f>
        <v>0</v>
      </c>
    </row>
    <row r="129" spans="1:12" ht="17.25" customHeight="1">
      <c r="A129" s="59"/>
      <c r="B129" s="126" t="s">
        <v>167</v>
      </c>
      <c r="C129" s="79" t="s">
        <v>145</v>
      </c>
      <c r="D129" s="110" t="s">
        <v>193</v>
      </c>
      <c r="E129" s="108">
        <v>0.71</v>
      </c>
      <c r="F129" s="123"/>
      <c r="G129" s="144">
        <f>F129*E129</f>
        <v>0</v>
      </c>
      <c r="H129" s="108"/>
      <c r="I129" s="144"/>
      <c r="J129" s="144"/>
      <c r="K129" s="144"/>
      <c r="L129" s="144">
        <f>K129+I129+G129</f>
        <v>0</v>
      </c>
    </row>
    <row r="130" spans="1:12" ht="17.25" customHeight="1">
      <c r="A130" s="59"/>
      <c r="B130" s="126" t="s">
        <v>196</v>
      </c>
      <c r="C130" s="79" t="s">
        <v>145</v>
      </c>
      <c r="D130" s="110" t="s">
        <v>193</v>
      </c>
      <c r="E130" s="108">
        <v>0.463</v>
      </c>
      <c r="F130" s="123"/>
      <c r="G130" s="144">
        <f>F130*E130</f>
        <v>0</v>
      </c>
      <c r="H130" s="108"/>
      <c r="I130" s="144"/>
      <c r="J130" s="144"/>
      <c r="K130" s="144"/>
      <c r="L130" s="144">
        <f>K130+I130+G130</f>
        <v>0</v>
      </c>
    </row>
    <row r="131" spans="1:12" ht="17.25" customHeight="1">
      <c r="A131" s="59"/>
      <c r="B131" s="127" t="s">
        <v>194</v>
      </c>
      <c r="C131" s="84" t="s">
        <v>170</v>
      </c>
      <c r="D131" s="112">
        <v>15.5</v>
      </c>
      <c r="E131" s="108">
        <f>E125*D131</f>
        <v>26.0865</v>
      </c>
      <c r="F131" s="108"/>
      <c r="G131" s="144">
        <f>F131*E131</f>
        <v>0</v>
      </c>
      <c r="H131" s="108"/>
      <c r="I131" s="108"/>
      <c r="J131" s="108"/>
      <c r="K131" s="108"/>
      <c r="L131" s="144">
        <f>G131</f>
        <v>0</v>
      </c>
    </row>
    <row r="132" spans="1:12" ht="17.25" customHeight="1">
      <c r="A132" s="59"/>
      <c r="B132" s="137" t="s">
        <v>123</v>
      </c>
      <c r="C132" s="91" t="s">
        <v>0</v>
      </c>
      <c r="D132" s="128">
        <v>10</v>
      </c>
      <c r="E132" s="128">
        <f>E125*D132</f>
        <v>16.830000000000002</v>
      </c>
      <c r="F132" s="128"/>
      <c r="G132" s="58">
        <f>F132*E132</f>
        <v>0</v>
      </c>
      <c r="H132" s="128"/>
      <c r="I132" s="128"/>
      <c r="J132" s="128"/>
      <c r="K132" s="128"/>
      <c r="L132" s="128">
        <f>G132</f>
        <v>0</v>
      </c>
    </row>
    <row r="133" spans="1:12" ht="27">
      <c r="A133" s="357">
        <v>6</v>
      </c>
      <c r="B133" s="122" t="s">
        <v>175</v>
      </c>
      <c r="C133" s="56" t="s">
        <v>136</v>
      </c>
      <c r="D133" s="87"/>
      <c r="E133" s="57">
        <f>E125</f>
        <v>1.683</v>
      </c>
      <c r="F133" s="57"/>
      <c r="G133" s="57"/>
      <c r="H133" s="57"/>
      <c r="I133" s="57"/>
      <c r="J133" s="57"/>
      <c r="K133" s="57"/>
      <c r="L133" s="57"/>
    </row>
    <row r="134" spans="1:12" ht="13.5">
      <c r="A134" s="216"/>
      <c r="B134" s="119" t="s">
        <v>180</v>
      </c>
      <c r="C134" s="87" t="s">
        <v>0</v>
      </c>
      <c r="D134" s="222">
        <v>1</v>
      </c>
      <c r="E134" s="134">
        <f>E133*D134</f>
        <v>1.683</v>
      </c>
      <c r="F134" s="223"/>
      <c r="G134" s="134"/>
      <c r="H134" s="134"/>
      <c r="I134" s="134">
        <f>H134*E134</f>
        <v>0</v>
      </c>
      <c r="J134" s="134"/>
      <c r="K134" s="134"/>
      <c r="L134" s="134">
        <f>I134+G134</f>
        <v>0</v>
      </c>
    </row>
    <row r="135" spans="1:12" ht="13.5">
      <c r="A135" s="334"/>
      <c r="B135" s="121" t="s">
        <v>176</v>
      </c>
      <c r="C135" s="110" t="s">
        <v>197</v>
      </c>
      <c r="D135" s="108">
        <v>15</v>
      </c>
      <c r="E135" s="108">
        <f>E133*D135</f>
        <v>25.245</v>
      </c>
      <c r="F135" s="144"/>
      <c r="G135" s="144">
        <f>F135*E135</f>
        <v>0</v>
      </c>
      <c r="H135" s="144"/>
      <c r="I135" s="144"/>
      <c r="J135" s="144"/>
      <c r="K135" s="144"/>
      <c r="L135" s="144">
        <f>G135</f>
        <v>0</v>
      </c>
    </row>
    <row r="136" spans="1:12" ht="36" customHeight="1">
      <c r="A136" s="102"/>
      <c r="B136" s="620" t="s">
        <v>285</v>
      </c>
      <c r="C136" s="620"/>
      <c r="D136" s="620"/>
      <c r="E136" s="620"/>
      <c r="F136" s="115"/>
      <c r="G136" s="115"/>
      <c r="H136" s="116"/>
      <c r="I136" s="115"/>
      <c r="J136" s="115"/>
      <c r="K136" s="115"/>
      <c r="L136" s="117"/>
    </row>
    <row r="137" spans="1:12" ht="27">
      <c r="A137" s="357">
        <v>1</v>
      </c>
      <c r="B137" s="122" t="s">
        <v>178</v>
      </c>
      <c r="C137" s="56" t="s">
        <v>143</v>
      </c>
      <c r="D137" s="87"/>
      <c r="E137" s="57">
        <v>3.75</v>
      </c>
      <c r="F137" s="58"/>
      <c r="G137" s="58"/>
      <c r="H137" s="58"/>
      <c r="I137" s="58"/>
      <c r="J137" s="58"/>
      <c r="K137" s="58"/>
      <c r="L137" s="57"/>
    </row>
    <row r="138" spans="1:12" ht="13.5">
      <c r="A138" s="120"/>
      <c r="B138" s="119" t="s">
        <v>160</v>
      </c>
      <c r="C138" s="87" t="s">
        <v>0</v>
      </c>
      <c r="D138" s="85">
        <v>1</v>
      </c>
      <c r="E138" s="58">
        <f>E137*D138</f>
        <v>3.75</v>
      </c>
      <c r="F138" s="58"/>
      <c r="G138" s="58"/>
      <c r="H138" s="58"/>
      <c r="I138" s="58">
        <f>H138*E138</f>
        <v>0</v>
      </c>
      <c r="J138" s="58"/>
      <c r="K138" s="58"/>
      <c r="L138" s="58">
        <f>I138+G138</f>
        <v>0</v>
      </c>
    </row>
    <row r="139" spans="1:12" ht="13.5">
      <c r="A139" s="120"/>
      <c r="B139" s="118" t="s">
        <v>158</v>
      </c>
      <c r="C139" s="87" t="s">
        <v>0</v>
      </c>
      <c r="D139" s="58">
        <v>1</v>
      </c>
      <c r="E139" s="58">
        <f>E137*D139</f>
        <v>3.75</v>
      </c>
      <c r="F139" s="58"/>
      <c r="G139" s="58"/>
      <c r="H139" s="58"/>
      <c r="I139" s="58"/>
      <c r="J139" s="58"/>
      <c r="K139" s="58">
        <f>J139*E139</f>
        <v>0</v>
      </c>
      <c r="L139" s="58">
        <f>K139+I139+G139</f>
        <v>0</v>
      </c>
    </row>
    <row r="140" spans="1:12" ht="13.5">
      <c r="A140" s="120"/>
      <c r="B140" s="118" t="s">
        <v>179</v>
      </c>
      <c r="C140" s="87" t="s">
        <v>143</v>
      </c>
      <c r="D140" s="85">
        <v>1.02</v>
      </c>
      <c r="E140" s="58">
        <f>E137*D140</f>
        <v>3.825</v>
      </c>
      <c r="F140" s="58"/>
      <c r="G140" s="58">
        <f>F140*E140</f>
        <v>0</v>
      </c>
      <c r="H140" s="58"/>
      <c r="I140" s="58"/>
      <c r="J140" s="58"/>
      <c r="K140" s="58"/>
      <c r="L140" s="58">
        <f>K140+I140+G140</f>
        <v>0</v>
      </c>
    </row>
    <row r="141" spans="1:12" ht="13.5">
      <c r="A141" s="215"/>
      <c r="B141" s="118" t="s">
        <v>123</v>
      </c>
      <c r="C141" s="87" t="s">
        <v>0</v>
      </c>
      <c r="D141" s="85">
        <v>0.62</v>
      </c>
      <c r="E141" s="58">
        <f>E137*D141</f>
        <v>2.325</v>
      </c>
      <c r="F141" s="58"/>
      <c r="G141" s="58">
        <f>F141*E141</f>
        <v>0</v>
      </c>
      <c r="H141" s="88"/>
      <c r="I141" s="57"/>
      <c r="J141" s="58"/>
      <c r="K141" s="58"/>
      <c r="L141" s="58">
        <f>I141+G141</f>
        <v>0</v>
      </c>
    </row>
    <row r="142" spans="1:12" ht="27">
      <c r="A142" s="357">
        <v>2</v>
      </c>
      <c r="B142" s="122" t="s">
        <v>189</v>
      </c>
      <c r="C142" s="56" t="s">
        <v>143</v>
      </c>
      <c r="D142" s="87"/>
      <c r="E142" s="57">
        <v>22.4</v>
      </c>
      <c r="F142" s="58"/>
      <c r="G142" s="58"/>
      <c r="H142" s="58"/>
      <c r="I142" s="58"/>
      <c r="J142" s="58"/>
      <c r="K142" s="58"/>
      <c r="L142" s="57"/>
    </row>
    <row r="143" spans="1:12" ht="13.5">
      <c r="A143" s="120"/>
      <c r="B143" s="119" t="s">
        <v>160</v>
      </c>
      <c r="C143" s="87" t="s">
        <v>0</v>
      </c>
      <c r="D143" s="58">
        <v>1</v>
      </c>
      <c r="E143" s="58">
        <f>E142*D143</f>
        <v>22.4</v>
      </c>
      <c r="F143" s="58"/>
      <c r="G143" s="58"/>
      <c r="H143" s="58"/>
      <c r="I143" s="58">
        <f>H143*E143</f>
        <v>0</v>
      </c>
      <c r="J143" s="58"/>
      <c r="K143" s="58"/>
      <c r="L143" s="58">
        <f>I143+G143</f>
        <v>0</v>
      </c>
    </row>
    <row r="144" spans="1:12" ht="13.5">
      <c r="A144" s="120"/>
      <c r="B144" s="118" t="s">
        <v>158</v>
      </c>
      <c r="C144" s="87" t="s">
        <v>0</v>
      </c>
      <c r="D144" s="58">
        <v>1</v>
      </c>
      <c r="E144" s="58">
        <f>E142*D144</f>
        <v>22.4</v>
      </c>
      <c r="F144" s="58"/>
      <c r="G144" s="58"/>
      <c r="H144" s="58"/>
      <c r="I144" s="58"/>
      <c r="J144" s="58"/>
      <c r="K144" s="58">
        <f>J144*E144</f>
        <v>0</v>
      </c>
      <c r="L144" s="58">
        <f aca="true" t="shared" si="14" ref="L144:L149">K144+I144+G144</f>
        <v>0</v>
      </c>
    </row>
    <row r="145" spans="1:12" ht="13.5">
      <c r="A145" s="120"/>
      <c r="B145" s="118" t="s">
        <v>151</v>
      </c>
      <c r="C145" s="87" t="s">
        <v>143</v>
      </c>
      <c r="D145" s="58">
        <v>1.02</v>
      </c>
      <c r="E145" s="58">
        <f>E142*D145</f>
        <v>22.848</v>
      </c>
      <c r="F145" s="58"/>
      <c r="G145" s="58">
        <f>F145*E145</f>
        <v>0</v>
      </c>
      <c r="H145" s="58"/>
      <c r="I145" s="58"/>
      <c r="J145" s="58"/>
      <c r="K145" s="58"/>
      <c r="L145" s="58">
        <f t="shared" si="14"/>
        <v>0</v>
      </c>
    </row>
    <row r="146" spans="1:12" ht="13.5">
      <c r="A146" s="120"/>
      <c r="B146" s="118" t="s">
        <v>152</v>
      </c>
      <c r="C146" s="110" t="s">
        <v>121</v>
      </c>
      <c r="D146" s="85">
        <v>0.703</v>
      </c>
      <c r="E146" s="108">
        <f>E142*D146</f>
        <v>15.747199999999998</v>
      </c>
      <c r="F146" s="108"/>
      <c r="G146" s="58">
        <f>F146*E146</f>
        <v>0</v>
      </c>
      <c r="H146" s="108"/>
      <c r="I146" s="108"/>
      <c r="J146" s="108"/>
      <c r="K146" s="108"/>
      <c r="L146" s="108">
        <f t="shared" si="14"/>
        <v>0</v>
      </c>
    </row>
    <row r="147" spans="1:12" ht="13.5">
      <c r="A147" s="120"/>
      <c r="B147" s="118" t="s">
        <v>153</v>
      </c>
      <c r="C147" s="110" t="s">
        <v>143</v>
      </c>
      <c r="D147" s="219">
        <v>0.0014</v>
      </c>
      <c r="E147" s="108">
        <f>E142*D147</f>
        <v>0.03136</v>
      </c>
      <c r="F147" s="108"/>
      <c r="G147" s="58">
        <f>F147*E147</f>
        <v>0</v>
      </c>
      <c r="H147" s="108"/>
      <c r="I147" s="108"/>
      <c r="J147" s="108"/>
      <c r="K147" s="108"/>
      <c r="L147" s="108">
        <f t="shared" si="14"/>
        <v>0</v>
      </c>
    </row>
    <row r="148" spans="1:12" ht="13.5">
      <c r="A148" s="120"/>
      <c r="B148" s="119" t="s">
        <v>190</v>
      </c>
      <c r="C148" s="110" t="s">
        <v>136</v>
      </c>
      <c r="D148" s="110" t="s">
        <v>137</v>
      </c>
      <c r="E148" s="108">
        <v>2.26</v>
      </c>
      <c r="F148" s="108"/>
      <c r="G148" s="108">
        <f>F148*E148</f>
        <v>0</v>
      </c>
      <c r="H148" s="108"/>
      <c r="I148" s="108"/>
      <c r="J148" s="108"/>
      <c r="K148" s="108"/>
      <c r="L148" s="108">
        <f t="shared" si="14"/>
        <v>0</v>
      </c>
    </row>
    <row r="149" spans="1:12" ht="13.5">
      <c r="A149" s="215"/>
      <c r="B149" s="118" t="s">
        <v>123</v>
      </c>
      <c r="C149" s="87" t="s">
        <v>0</v>
      </c>
      <c r="D149" s="58">
        <v>0.9</v>
      </c>
      <c r="E149" s="58">
        <f>E142*D149</f>
        <v>20.16</v>
      </c>
      <c r="F149" s="58"/>
      <c r="G149" s="58">
        <f>F149*E149</f>
        <v>0</v>
      </c>
      <c r="H149" s="58"/>
      <c r="I149" s="58"/>
      <c r="J149" s="58"/>
      <c r="K149" s="58"/>
      <c r="L149" s="58">
        <f t="shared" si="14"/>
        <v>0</v>
      </c>
    </row>
    <row r="150" spans="1:12" ht="27">
      <c r="A150" s="120">
        <v>3</v>
      </c>
      <c r="B150" s="122" t="s">
        <v>286</v>
      </c>
      <c r="C150" s="56" t="s">
        <v>143</v>
      </c>
      <c r="D150" s="87"/>
      <c r="E150" s="57">
        <v>43</v>
      </c>
      <c r="F150" s="58"/>
      <c r="G150" s="58"/>
      <c r="H150" s="58"/>
      <c r="I150" s="58"/>
      <c r="J150" s="58"/>
      <c r="K150" s="58"/>
      <c r="L150" s="57"/>
    </row>
    <row r="151" spans="1:12" ht="13.5">
      <c r="A151" s="120"/>
      <c r="B151" s="119" t="s">
        <v>160</v>
      </c>
      <c r="C151" s="87" t="s">
        <v>0</v>
      </c>
      <c r="D151" s="58">
        <v>1</v>
      </c>
      <c r="E151" s="58">
        <f>E150*D151</f>
        <v>43</v>
      </c>
      <c r="F151" s="58"/>
      <c r="G151" s="58"/>
      <c r="H151" s="58"/>
      <c r="I151" s="58">
        <f>H151*E151</f>
        <v>0</v>
      </c>
      <c r="J151" s="58"/>
      <c r="K151" s="58"/>
      <c r="L151" s="58">
        <f>I151+G151</f>
        <v>0</v>
      </c>
    </row>
    <row r="152" spans="1:12" ht="13.5">
      <c r="A152" s="120"/>
      <c r="B152" s="118" t="s">
        <v>158</v>
      </c>
      <c r="C152" s="87" t="s">
        <v>0</v>
      </c>
      <c r="D152" s="58">
        <v>1</v>
      </c>
      <c r="E152" s="58">
        <f>E150*D152</f>
        <v>43</v>
      </c>
      <c r="F152" s="58"/>
      <c r="G152" s="58"/>
      <c r="H152" s="58"/>
      <c r="I152" s="58"/>
      <c r="J152" s="58"/>
      <c r="K152" s="58">
        <f>J152*E152</f>
        <v>0</v>
      </c>
      <c r="L152" s="58">
        <f>K152+I152+G152</f>
        <v>0</v>
      </c>
    </row>
    <row r="153" spans="1:12" ht="13.5">
      <c r="A153" s="120"/>
      <c r="B153" s="118" t="s">
        <v>154</v>
      </c>
      <c r="C153" s="87" t="s">
        <v>143</v>
      </c>
      <c r="D153" s="58">
        <v>1.02</v>
      </c>
      <c r="E153" s="58">
        <f>E150*D153</f>
        <v>43.86</v>
      </c>
      <c r="F153" s="58"/>
      <c r="G153" s="58">
        <f aca="true" t="shared" si="15" ref="G153:G158">F153*E153</f>
        <v>0</v>
      </c>
      <c r="H153" s="58"/>
      <c r="I153" s="58"/>
      <c r="J153" s="58"/>
      <c r="K153" s="58"/>
      <c r="L153" s="58">
        <f aca="true" t="shared" si="16" ref="L153:L158">K153+I153+G153</f>
        <v>0</v>
      </c>
    </row>
    <row r="154" spans="1:12" ht="13.5">
      <c r="A154" s="120"/>
      <c r="B154" s="118" t="s">
        <v>152</v>
      </c>
      <c r="C154" s="110" t="s">
        <v>121</v>
      </c>
      <c r="D154" s="85">
        <v>2.64</v>
      </c>
      <c r="E154" s="108">
        <f>E150*D154</f>
        <v>113.52000000000001</v>
      </c>
      <c r="F154" s="108"/>
      <c r="G154" s="58">
        <f t="shared" si="15"/>
        <v>0</v>
      </c>
      <c r="H154" s="108"/>
      <c r="I154" s="108"/>
      <c r="J154" s="108"/>
      <c r="K154" s="108"/>
      <c r="L154" s="108">
        <f t="shared" si="16"/>
        <v>0</v>
      </c>
    </row>
    <row r="155" spans="1:12" ht="13.5">
      <c r="A155" s="120"/>
      <c r="B155" s="118" t="s">
        <v>153</v>
      </c>
      <c r="C155" s="110" t="s">
        <v>143</v>
      </c>
      <c r="D155" s="219">
        <v>0.0598</v>
      </c>
      <c r="E155" s="108">
        <f>E150*D155</f>
        <v>2.5714</v>
      </c>
      <c r="F155" s="108"/>
      <c r="G155" s="58">
        <f t="shared" si="15"/>
        <v>0</v>
      </c>
      <c r="H155" s="108"/>
      <c r="I155" s="108"/>
      <c r="J155" s="108"/>
      <c r="K155" s="108"/>
      <c r="L155" s="108">
        <f t="shared" si="16"/>
        <v>0</v>
      </c>
    </row>
    <row r="156" spans="1:12" ht="13.5">
      <c r="A156" s="120"/>
      <c r="B156" s="119" t="s">
        <v>280</v>
      </c>
      <c r="C156" s="110" t="s">
        <v>136</v>
      </c>
      <c r="D156" s="110" t="s">
        <v>137</v>
      </c>
      <c r="E156" s="108">
        <v>2.03</v>
      </c>
      <c r="F156" s="108"/>
      <c r="G156" s="108">
        <f t="shared" si="15"/>
        <v>0</v>
      </c>
      <c r="H156" s="108"/>
      <c r="I156" s="108"/>
      <c r="J156" s="108"/>
      <c r="K156" s="108"/>
      <c r="L156" s="108">
        <f t="shared" si="16"/>
        <v>0</v>
      </c>
    </row>
    <row r="157" spans="1:12" ht="13.5">
      <c r="A157" s="120"/>
      <c r="B157" s="119" t="s">
        <v>281</v>
      </c>
      <c r="C157" s="110" t="s">
        <v>136</v>
      </c>
      <c r="D157" s="110" t="s">
        <v>137</v>
      </c>
      <c r="E157" s="108">
        <v>0.15</v>
      </c>
      <c r="F157" s="108"/>
      <c r="G157" s="108">
        <f t="shared" si="15"/>
        <v>0</v>
      </c>
      <c r="H157" s="108"/>
      <c r="I157" s="108"/>
      <c r="J157" s="108"/>
      <c r="K157" s="108"/>
      <c r="L157" s="108">
        <f t="shared" si="16"/>
        <v>0</v>
      </c>
    </row>
    <row r="158" spans="1:12" ht="13.5">
      <c r="A158" s="120"/>
      <c r="B158" s="118" t="s">
        <v>123</v>
      </c>
      <c r="C158" s="87" t="s">
        <v>0</v>
      </c>
      <c r="D158" s="58">
        <v>0.9</v>
      </c>
      <c r="E158" s="58">
        <f>E150*D158</f>
        <v>38.7</v>
      </c>
      <c r="F158" s="58"/>
      <c r="G158" s="58">
        <f t="shared" si="15"/>
        <v>0</v>
      </c>
      <c r="H158" s="58"/>
      <c r="I158" s="58"/>
      <c r="J158" s="58"/>
      <c r="K158" s="58"/>
      <c r="L158" s="58">
        <f t="shared" si="16"/>
        <v>0</v>
      </c>
    </row>
    <row r="159" spans="1:12" ht="27">
      <c r="A159" s="357">
        <v>4</v>
      </c>
      <c r="B159" s="122" t="s">
        <v>157</v>
      </c>
      <c r="C159" s="56" t="s">
        <v>143</v>
      </c>
      <c r="D159" s="87"/>
      <c r="E159" s="57">
        <v>19.7</v>
      </c>
      <c r="F159" s="58"/>
      <c r="G159" s="58"/>
      <c r="H159" s="58"/>
      <c r="I159" s="58"/>
      <c r="J159" s="58"/>
      <c r="K159" s="58"/>
      <c r="L159" s="57"/>
    </row>
    <row r="160" spans="1:12" ht="13.5">
      <c r="A160" s="120"/>
      <c r="B160" s="119" t="s">
        <v>160</v>
      </c>
      <c r="C160" s="87" t="s">
        <v>0</v>
      </c>
      <c r="D160" s="85">
        <v>1</v>
      </c>
      <c r="E160" s="58">
        <f>E159*D160</f>
        <v>19.7</v>
      </c>
      <c r="F160" s="58"/>
      <c r="G160" s="58"/>
      <c r="H160" s="58"/>
      <c r="I160" s="58">
        <f>H160*E160</f>
        <v>0</v>
      </c>
      <c r="J160" s="58"/>
      <c r="K160" s="58"/>
      <c r="L160" s="58">
        <f>I160+G160</f>
        <v>0</v>
      </c>
    </row>
    <row r="161" spans="1:12" ht="13.5">
      <c r="A161" s="120"/>
      <c r="B161" s="118" t="s">
        <v>158</v>
      </c>
      <c r="C161" s="87" t="s">
        <v>0</v>
      </c>
      <c r="D161" s="58">
        <v>1</v>
      </c>
      <c r="E161" s="58">
        <f>E159*D161</f>
        <v>19.7</v>
      </c>
      <c r="F161" s="58"/>
      <c r="G161" s="58"/>
      <c r="H161" s="58"/>
      <c r="I161" s="58"/>
      <c r="J161" s="58"/>
      <c r="K161" s="58">
        <f>J161*E161</f>
        <v>0</v>
      </c>
      <c r="L161" s="58">
        <f>K161+I161+G161</f>
        <v>0</v>
      </c>
    </row>
    <row r="162" spans="1:12" ht="13.5">
      <c r="A162" s="120"/>
      <c r="B162" s="121" t="s">
        <v>154</v>
      </c>
      <c r="C162" s="87" t="s">
        <v>143</v>
      </c>
      <c r="D162" s="85">
        <v>1.015</v>
      </c>
      <c r="E162" s="58">
        <f>E159*D162</f>
        <v>19.995499999999996</v>
      </c>
      <c r="F162" s="58"/>
      <c r="G162" s="58">
        <f aca="true" t="shared" si="17" ref="G162:G167">F162*E162</f>
        <v>0</v>
      </c>
      <c r="H162" s="58"/>
      <c r="I162" s="58"/>
      <c r="J162" s="58"/>
      <c r="K162" s="58"/>
      <c r="L162" s="58">
        <f aca="true" t="shared" si="18" ref="L162:L167">K162+I162+G162</f>
        <v>0</v>
      </c>
    </row>
    <row r="163" spans="1:12" ht="13.5">
      <c r="A163" s="120"/>
      <c r="B163" s="121" t="s">
        <v>152</v>
      </c>
      <c r="C163" s="110" t="s">
        <v>121</v>
      </c>
      <c r="D163" s="85">
        <v>2.29</v>
      </c>
      <c r="E163" s="108">
        <f>E159*D163</f>
        <v>45.113</v>
      </c>
      <c r="F163" s="108"/>
      <c r="G163" s="58">
        <f t="shared" si="17"/>
        <v>0</v>
      </c>
      <c r="H163" s="108"/>
      <c r="I163" s="108"/>
      <c r="J163" s="108"/>
      <c r="K163" s="108"/>
      <c r="L163" s="108">
        <f t="shared" si="18"/>
        <v>0</v>
      </c>
    </row>
    <row r="164" spans="1:12" ht="13.5">
      <c r="A164" s="120"/>
      <c r="B164" s="121" t="s">
        <v>153</v>
      </c>
      <c r="C164" s="110" t="s">
        <v>143</v>
      </c>
      <c r="D164" s="218">
        <v>0.0589</v>
      </c>
      <c r="E164" s="108">
        <f>E159*D164</f>
        <v>1.16033</v>
      </c>
      <c r="F164" s="108"/>
      <c r="G164" s="58">
        <f t="shared" si="17"/>
        <v>0</v>
      </c>
      <c r="H164" s="108"/>
      <c r="I164" s="108"/>
      <c r="J164" s="108"/>
      <c r="K164" s="108"/>
      <c r="L164" s="108">
        <f t="shared" si="18"/>
        <v>0</v>
      </c>
    </row>
    <row r="165" spans="1:12" ht="13.5">
      <c r="A165" s="120"/>
      <c r="B165" s="119" t="s">
        <v>190</v>
      </c>
      <c r="C165" s="110" t="s">
        <v>136</v>
      </c>
      <c r="D165" s="110" t="s">
        <v>137</v>
      </c>
      <c r="E165" s="108">
        <v>3.93</v>
      </c>
      <c r="F165" s="108"/>
      <c r="G165" s="108">
        <f t="shared" si="17"/>
        <v>0</v>
      </c>
      <c r="H165" s="108"/>
      <c r="I165" s="108"/>
      <c r="J165" s="108"/>
      <c r="K165" s="108"/>
      <c r="L165" s="108">
        <f t="shared" si="18"/>
        <v>0</v>
      </c>
    </row>
    <row r="166" spans="1:12" ht="13.5">
      <c r="A166" s="120"/>
      <c r="B166" s="119" t="s">
        <v>191</v>
      </c>
      <c r="C166" s="110" t="s">
        <v>136</v>
      </c>
      <c r="D166" s="110" t="s">
        <v>137</v>
      </c>
      <c r="E166" s="108">
        <v>0.68</v>
      </c>
      <c r="F166" s="108"/>
      <c r="G166" s="108">
        <f t="shared" si="17"/>
        <v>0</v>
      </c>
      <c r="H166" s="108"/>
      <c r="I166" s="108"/>
      <c r="J166" s="108"/>
      <c r="K166" s="108"/>
      <c r="L166" s="108">
        <f t="shared" si="18"/>
        <v>0</v>
      </c>
    </row>
    <row r="167" spans="1:12" ht="13.5">
      <c r="A167" s="120"/>
      <c r="B167" s="118" t="s">
        <v>123</v>
      </c>
      <c r="C167" s="87" t="s">
        <v>0</v>
      </c>
      <c r="D167" s="58">
        <v>0.93</v>
      </c>
      <c r="E167" s="58">
        <f>E159*D167</f>
        <v>18.321</v>
      </c>
      <c r="F167" s="58"/>
      <c r="G167" s="58">
        <f t="shared" si="17"/>
        <v>0</v>
      </c>
      <c r="H167" s="58"/>
      <c r="I167" s="58"/>
      <c r="J167" s="58"/>
      <c r="K167" s="58"/>
      <c r="L167" s="58">
        <f t="shared" si="18"/>
        <v>0</v>
      </c>
    </row>
    <row r="168" spans="1:12" ht="18" customHeight="1">
      <c r="A168" s="84">
        <v>5</v>
      </c>
      <c r="B168" s="80" t="s">
        <v>198</v>
      </c>
      <c r="C168" s="56" t="s">
        <v>121</v>
      </c>
      <c r="D168" s="87"/>
      <c r="E168" s="57">
        <v>130</v>
      </c>
      <c r="F168" s="58"/>
      <c r="G168" s="58"/>
      <c r="H168" s="58"/>
      <c r="I168" s="58"/>
      <c r="J168" s="58"/>
      <c r="K168" s="58"/>
      <c r="L168" s="57"/>
    </row>
    <row r="169" spans="1:12" ht="13.5">
      <c r="A169" s="59"/>
      <c r="B169" s="338" t="s">
        <v>199</v>
      </c>
      <c r="C169" s="79" t="s">
        <v>0</v>
      </c>
      <c r="D169" s="110">
        <v>1</v>
      </c>
      <c r="E169" s="108">
        <f>E168*D169</f>
        <v>130</v>
      </c>
      <c r="F169" s="108"/>
      <c r="G169" s="108"/>
      <c r="H169" s="108"/>
      <c r="I169" s="108">
        <f>H169*E169</f>
        <v>0</v>
      </c>
      <c r="J169" s="108"/>
      <c r="K169" s="108"/>
      <c r="L169" s="108">
        <f>I169+G169</f>
        <v>0</v>
      </c>
    </row>
    <row r="170" spans="1:12" ht="13.5">
      <c r="A170" s="332"/>
      <c r="B170" s="126" t="s">
        <v>200</v>
      </c>
      <c r="C170" s="87" t="s">
        <v>197</v>
      </c>
      <c r="D170" s="58">
        <v>0.4</v>
      </c>
      <c r="E170" s="58">
        <f>E168*D170</f>
        <v>52</v>
      </c>
      <c r="F170" s="87"/>
      <c r="G170" s="58">
        <f>F170*E170</f>
        <v>0</v>
      </c>
      <c r="H170" s="58"/>
      <c r="I170" s="58"/>
      <c r="J170" s="58"/>
      <c r="K170" s="58"/>
      <c r="L170" s="58">
        <f>K170+I170+G170</f>
        <v>0</v>
      </c>
    </row>
    <row r="171" spans="1:12" ht="13.5">
      <c r="A171" s="124">
        <v>6</v>
      </c>
      <c r="B171" s="377" t="s">
        <v>432</v>
      </c>
      <c r="C171" s="378" t="s">
        <v>149</v>
      </c>
      <c r="D171" s="379"/>
      <c r="E171" s="379">
        <v>1</v>
      </c>
      <c r="F171" s="112"/>
      <c r="G171" s="112"/>
      <c r="H171" s="112"/>
      <c r="I171" s="112"/>
      <c r="J171" s="112"/>
      <c r="K171" s="112"/>
      <c r="L171" s="112"/>
    </row>
    <row r="172" spans="1:12" ht="13.5">
      <c r="A172" s="124"/>
      <c r="B172" s="106" t="s">
        <v>160</v>
      </c>
      <c r="C172" s="87" t="s">
        <v>0</v>
      </c>
      <c r="D172" s="85">
        <v>1</v>
      </c>
      <c r="E172" s="58">
        <f>E171*D172</f>
        <v>1</v>
      </c>
      <c r="F172" s="58"/>
      <c r="G172" s="58"/>
      <c r="H172" s="58"/>
      <c r="I172" s="58">
        <f>H172*E172</f>
        <v>0</v>
      </c>
      <c r="J172" s="58"/>
      <c r="K172" s="58"/>
      <c r="L172" s="58">
        <f>I172+G172</f>
        <v>0</v>
      </c>
    </row>
    <row r="173" spans="1:12" ht="13.5">
      <c r="A173" s="124"/>
      <c r="B173" s="220" t="s">
        <v>433</v>
      </c>
      <c r="C173" s="84" t="s">
        <v>121</v>
      </c>
      <c r="D173" s="112"/>
      <c r="E173" s="112">
        <v>6</v>
      </c>
      <c r="F173" s="112"/>
      <c r="G173" s="112">
        <f>F173*E173</f>
        <v>0</v>
      </c>
      <c r="H173" s="112"/>
      <c r="I173" s="112"/>
      <c r="J173" s="112"/>
      <c r="K173" s="112"/>
      <c r="L173" s="112">
        <f>G173</f>
        <v>0</v>
      </c>
    </row>
    <row r="174" spans="1:12" ht="13.5">
      <c r="A174" s="124"/>
      <c r="B174" s="220" t="s">
        <v>123</v>
      </c>
      <c r="C174" s="84" t="s">
        <v>0</v>
      </c>
      <c r="D174" s="112">
        <v>20</v>
      </c>
      <c r="E174" s="112">
        <f>E171*D174</f>
        <v>20</v>
      </c>
      <c r="F174" s="112"/>
      <c r="G174" s="112">
        <f>F174*E174</f>
        <v>0</v>
      </c>
      <c r="H174" s="112"/>
      <c r="I174" s="112"/>
      <c r="J174" s="112"/>
      <c r="K174" s="112"/>
      <c r="L174" s="108">
        <f>G174</f>
        <v>0</v>
      </c>
    </row>
    <row r="175" spans="1:12" ht="27">
      <c r="A175" s="380">
        <v>7</v>
      </c>
      <c r="B175" s="354" t="s">
        <v>434</v>
      </c>
      <c r="C175" s="56" t="s">
        <v>121</v>
      </c>
      <c r="D175" s="57"/>
      <c r="E175" s="57">
        <v>7.64</v>
      </c>
      <c r="F175" s="123"/>
      <c r="G175" s="108"/>
      <c r="H175" s="108"/>
      <c r="I175" s="108"/>
      <c r="J175" s="108"/>
      <c r="K175" s="108"/>
      <c r="L175" s="144"/>
    </row>
    <row r="176" spans="1:12" ht="13.5">
      <c r="A176" s="124"/>
      <c r="B176" s="319" t="s">
        <v>160</v>
      </c>
      <c r="C176" s="84" t="s">
        <v>0</v>
      </c>
      <c r="D176" s="112">
        <v>1</v>
      </c>
      <c r="E176" s="112">
        <f>E175*D176</f>
        <v>7.64</v>
      </c>
      <c r="F176" s="112"/>
      <c r="G176" s="112"/>
      <c r="H176" s="112"/>
      <c r="I176" s="112">
        <f>H176*E176</f>
        <v>0</v>
      </c>
      <c r="J176" s="112"/>
      <c r="K176" s="112"/>
      <c r="L176" s="112">
        <f>K176+I176+G176</f>
        <v>0</v>
      </c>
    </row>
    <row r="177" spans="1:12" ht="13.5">
      <c r="A177" s="124"/>
      <c r="B177" s="137" t="s">
        <v>176</v>
      </c>
      <c r="C177" s="91" t="s">
        <v>197</v>
      </c>
      <c r="D177" s="128">
        <v>0.25</v>
      </c>
      <c r="E177" s="112">
        <f>E175*D177</f>
        <v>1.91</v>
      </c>
      <c r="F177" s="112"/>
      <c r="G177" s="112">
        <f>F177*E177</f>
        <v>0</v>
      </c>
      <c r="H177" s="112"/>
      <c r="I177" s="112"/>
      <c r="J177" s="112"/>
      <c r="K177" s="112"/>
      <c r="L177" s="112">
        <f>K177+I177+G177</f>
        <v>0</v>
      </c>
    </row>
    <row r="178" spans="1:12" ht="27">
      <c r="A178" s="380">
        <v>8</v>
      </c>
      <c r="B178" s="377" t="s">
        <v>435</v>
      </c>
      <c r="C178" s="355" t="s">
        <v>149</v>
      </c>
      <c r="D178" s="356"/>
      <c r="E178" s="356">
        <v>5</v>
      </c>
      <c r="F178" s="112"/>
      <c r="G178" s="112"/>
      <c r="H178" s="112"/>
      <c r="I178" s="112"/>
      <c r="J178" s="112"/>
      <c r="K178" s="112"/>
      <c r="L178" s="112"/>
    </row>
    <row r="179" spans="1:12" ht="13.5">
      <c r="A179" s="124"/>
      <c r="B179" s="106" t="s">
        <v>160</v>
      </c>
      <c r="C179" s="87" t="s">
        <v>0</v>
      </c>
      <c r="D179" s="85">
        <v>1</v>
      </c>
      <c r="E179" s="58">
        <f>E178*D179</f>
        <v>5</v>
      </c>
      <c r="F179" s="58"/>
      <c r="G179" s="58"/>
      <c r="H179" s="58"/>
      <c r="I179" s="58">
        <f>H179*E179</f>
        <v>0</v>
      </c>
      <c r="J179" s="58"/>
      <c r="K179" s="58"/>
      <c r="L179" s="58">
        <f>I179+G179</f>
        <v>0</v>
      </c>
    </row>
    <row r="180" spans="1:12" ht="13.5">
      <c r="A180" s="124"/>
      <c r="B180" s="220" t="s">
        <v>544</v>
      </c>
      <c r="C180" s="84" t="s">
        <v>149</v>
      </c>
      <c r="D180" s="112">
        <v>1</v>
      </c>
      <c r="E180" s="112">
        <f>E178*D180</f>
        <v>5</v>
      </c>
      <c r="F180" s="112"/>
      <c r="G180" s="112">
        <f>F180*E180</f>
        <v>0</v>
      </c>
      <c r="H180" s="112"/>
      <c r="I180" s="112"/>
      <c r="J180" s="112"/>
      <c r="K180" s="112"/>
      <c r="L180" s="112">
        <f>G180</f>
        <v>0</v>
      </c>
    </row>
    <row r="181" spans="1:12" ht="27">
      <c r="A181" s="381">
        <v>9</v>
      </c>
      <c r="B181" s="80" t="s">
        <v>287</v>
      </c>
      <c r="C181" s="56" t="s">
        <v>149</v>
      </c>
      <c r="D181" s="57"/>
      <c r="E181" s="57">
        <v>4</v>
      </c>
      <c r="F181" s="108"/>
      <c r="G181" s="90"/>
      <c r="H181" s="90"/>
      <c r="I181" s="90"/>
      <c r="J181" s="90"/>
      <c r="K181" s="90"/>
      <c r="L181" s="90"/>
    </row>
    <row r="182" spans="1:12" ht="13.5">
      <c r="A182" s="124"/>
      <c r="B182" s="106" t="s">
        <v>160</v>
      </c>
      <c r="C182" s="87" t="s">
        <v>0</v>
      </c>
      <c r="D182" s="85">
        <v>1</v>
      </c>
      <c r="E182" s="58">
        <f>E181*D182</f>
        <v>4</v>
      </c>
      <c r="F182" s="58"/>
      <c r="G182" s="58"/>
      <c r="H182" s="58"/>
      <c r="I182" s="58">
        <f>H182*E182</f>
        <v>0</v>
      </c>
      <c r="J182" s="58"/>
      <c r="K182" s="58"/>
      <c r="L182" s="58">
        <f>I182+G182</f>
        <v>0</v>
      </c>
    </row>
    <row r="183" spans="1:12" ht="13.5">
      <c r="A183" s="124"/>
      <c r="B183" s="126" t="s">
        <v>195</v>
      </c>
      <c r="C183" s="110" t="s">
        <v>177</v>
      </c>
      <c r="D183" s="108"/>
      <c r="E183" s="108">
        <v>1</v>
      </c>
      <c r="F183" s="108"/>
      <c r="G183" s="108"/>
      <c r="H183" s="108"/>
      <c r="I183" s="108"/>
      <c r="J183" s="108"/>
      <c r="K183" s="108">
        <f>J183*E183</f>
        <v>0</v>
      </c>
      <c r="L183" s="108">
        <f>K183</f>
        <v>0</v>
      </c>
    </row>
    <row r="184" spans="1:12" ht="13.5">
      <c r="A184" s="124"/>
      <c r="B184" s="126" t="s">
        <v>288</v>
      </c>
      <c r="C184" s="110" t="s">
        <v>149</v>
      </c>
      <c r="D184" s="108">
        <v>1</v>
      </c>
      <c r="E184" s="108">
        <f>E181*D184</f>
        <v>4</v>
      </c>
      <c r="F184" s="108"/>
      <c r="G184" s="108">
        <f>F184*E184</f>
        <v>0</v>
      </c>
      <c r="H184" s="108"/>
      <c r="I184" s="108"/>
      <c r="J184" s="108"/>
      <c r="K184" s="108"/>
      <c r="L184" s="108">
        <f>G184</f>
        <v>0</v>
      </c>
    </row>
    <row r="185" spans="1:12" ht="13.5">
      <c r="A185" s="124"/>
      <c r="B185" s="121" t="s">
        <v>224</v>
      </c>
      <c r="C185" s="110" t="s">
        <v>124</v>
      </c>
      <c r="D185" s="108"/>
      <c r="E185" s="108">
        <v>72</v>
      </c>
      <c r="F185" s="108"/>
      <c r="G185" s="108">
        <f>F185*E185</f>
        <v>0</v>
      </c>
      <c r="H185" s="108"/>
      <c r="I185" s="108"/>
      <c r="J185" s="108"/>
      <c r="K185" s="108"/>
      <c r="L185" s="108">
        <f>G185</f>
        <v>0</v>
      </c>
    </row>
    <row r="186" spans="1:12" ht="13.5">
      <c r="A186" s="124"/>
      <c r="B186" s="220" t="s">
        <v>223</v>
      </c>
      <c r="C186" s="84" t="s">
        <v>149</v>
      </c>
      <c r="D186" s="112">
        <v>4</v>
      </c>
      <c r="E186" s="112">
        <f>E182*D186</f>
        <v>16</v>
      </c>
      <c r="F186" s="112"/>
      <c r="G186" s="112">
        <f>F186*E186</f>
        <v>0</v>
      </c>
      <c r="H186" s="112"/>
      <c r="I186" s="112"/>
      <c r="J186" s="112"/>
      <c r="K186" s="112"/>
      <c r="L186" s="112">
        <f>G186</f>
        <v>0</v>
      </c>
    </row>
    <row r="187" spans="1:12" ht="37.5" customHeight="1">
      <c r="A187" s="102"/>
      <c r="B187" s="620" t="s">
        <v>289</v>
      </c>
      <c r="C187" s="620"/>
      <c r="D187" s="620"/>
      <c r="E187" s="620"/>
      <c r="F187" s="115"/>
      <c r="G187" s="115"/>
      <c r="H187" s="116"/>
      <c r="I187" s="115"/>
      <c r="J187" s="115"/>
      <c r="K187" s="115"/>
      <c r="L187" s="117"/>
    </row>
    <row r="188" spans="1:12" ht="27">
      <c r="A188" s="357">
        <v>1</v>
      </c>
      <c r="B188" s="122" t="s">
        <v>178</v>
      </c>
      <c r="C188" s="56" t="s">
        <v>143</v>
      </c>
      <c r="D188" s="87"/>
      <c r="E188" s="57">
        <v>2.2</v>
      </c>
      <c r="F188" s="58"/>
      <c r="G188" s="58"/>
      <c r="H188" s="58"/>
      <c r="I188" s="58"/>
      <c r="J188" s="58"/>
      <c r="K188" s="58"/>
      <c r="L188" s="57"/>
    </row>
    <row r="189" spans="1:12" ht="13.5">
      <c r="A189" s="120"/>
      <c r="B189" s="119" t="s">
        <v>160</v>
      </c>
      <c r="C189" s="87" t="s">
        <v>0</v>
      </c>
      <c r="D189" s="85">
        <v>1</v>
      </c>
      <c r="E189" s="58">
        <f>E188*D189</f>
        <v>2.2</v>
      </c>
      <c r="F189" s="58"/>
      <c r="G189" s="58"/>
      <c r="H189" s="58"/>
      <c r="I189" s="58">
        <f>H189*E189</f>
        <v>0</v>
      </c>
      <c r="J189" s="58"/>
      <c r="K189" s="58"/>
      <c r="L189" s="58">
        <f>I189+G189</f>
        <v>0</v>
      </c>
    </row>
    <row r="190" spans="1:12" ht="13.5">
      <c r="A190" s="120"/>
      <c r="B190" s="118" t="s">
        <v>158</v>
      </c>
      <c r="C190" s="87" t="s">
        <v>0</v>
      </c>
      <c r="D190" s="58">
        <v>1</v>
      </c>
      <c r="E190" s="58">
        <f>E188*D190</f>
        <v>2.2</v>
      </c>
      <c r="F190" s="58"/>
      <c r="G190" s="58"/>
      <c r="H190" s="58"/>
      <c r="I190" s="58"/>
      <c r="J190" s="58"/>
      <c r="K190" s="58">
        <f>J190*E190</f>
        <v>0</v>
      </c>
      <c r="L190" s="58">
        <f>K190+I190+G190</f>
        <v>0</v>
      </c>
    </row>
    <row r="191" spans="1:12" ht="13.5">
      <c r="A191" s="120"/>
      <c r="B191" s="118" t="s">
        <v>179</v>
      </c>
      <c r="C191" s="87" t="s">
        <v>143</v>
      </c>
      <c r="D191" s="85">
        <v>1.02</v>
      </c>
      <c r="E191" s="58">
        <f>E188*D191</f>
        <v>2.244</v>
      </c>
      <c r="F191" s="58"/>
      <c r="G191" s="58">
        <f>F191*E191</f>
        <v>0</v>
      </c>
      <c r="H191" s="58"/>
      <c r="I191" s="58"/>
      <c r="J191" s="58"/>
      <c r="K191" s="58"/>
      <c r="L191" s="58">
        <f>K191+I191+G191</f>
        <v>0</v>
      </c>
    </row>
    <row r="192" spans="1:12" ht="13.5">
      <c r="A192" s="215"/>
      <c r="B192" s="118" t="s">
        <v>123</v>
      </c>
      <c r="C192" s="87" t="s">
        <v>0</v>
      </c>
      <c r="D192" s="85">
        <v>0.62</v>
      </c>
      <c r="E192" s="58">
        <f>E188*D192</f>
        <v>1.364</v>
      </c>
      <c r="F192" s="58"/>
      <c r="G192" s="58">
        <f>F192*E192</f>
        <v>0</v>
      </c>
      <c r="H192" s="88"/>
      <c r="I192" s="57"/>
      <c r="J192" s="58"/>
      <c r="K192" s="58"/>
      <c r="L192" s="58">
        <f>I192+G192</f>
        <v>0</v>
      </c>
    </row>
    <row r="193" spans="1:12" ht="40.5">
      <c r="A193" s="357">
        <v>2</v>
      </c>
      <c r="B193" s="122" t="s">
        <v>370</v>
      </c>
      <c r="C193" s="56" t="s">
        <v>143</v>
      </c>
      <c r="D193" s="87"/>
      <c r="E193" s="57">
        <v>11.2</v>
      </c>
      <c r="F193" s="58"/>
      <c r="G193" s="58"/>
      <c r="H193" s="58"/>
      <c r="I193" s="58"/>
      <c r="J193" s="58"/>
      <c r="K193" s="58"/>
      <c r="L193" s="57"/>
    </row>
    <row r="194" spans="1:12" ht="13.5">
      <c r="A194" s="120"/>
      <c r="B194" s="119" t="s">
        <v>160</v>
      </c>
      <c r="C194" s="87" t="s">
        <v>0</v>
      </c>
      <c r="D194" s="58">
        <v>1</v>
      </c>
      <c r="E194" s="58">
        <f>E193*D194</f>
        <v>11.2</v>
      </c>
      <c r="F194" s="58"/>
      <c r="G194" s="58"/>
      <c r="H194" s="58"/>
      <c r="I194" s="58">
        <f>H194*E194</f>
        <v>0</v>
      </c>
      <c r="J194" s="58"/>
      <c r="K194" s="58"/>
      <c r="L194" s="58">
        <f>I194+G194</f>
        <v>0</v>
      </c>
    </row>
    <row r="195" spans="1:12" ht="13.5">
      <c r="A195" s="120"/>
      <c r="B195" s="118" t="s">
        <v>158</v>
      </c>
      <c r="C195" s="87" t="s">
        <v>0</v>
      </c>
      <c r="D195" s="58">
        <v>1</v>
      </c>
      <c r="E195" s="58">
        <f>E193*D195</f>
        <v>11.2</v>
      </c>
      <c r="F195" s="58"/>
      <c r="G195" s="58"/>
      <c r="H195" s="58"/>
      <c r="I195" s="58"/>
      <c r="J195" s="58"/>
      <c r="K195" s="58">
        <f>J195*E195</f>
        <v>0</v>
      </c>
      <c r="L195" s="58">
        <f aca="true" t="shared" si="19" ref="L195:L202">K195+I195+G195</f>
        <v>0</v>
      </c>
    </row>
    <row r="196" spans="1:12" ht="13.5">
      <c r="A196" s="120"/>
      <c r="B196" s="118" t="s">
        <v>151</v>
      </c>
      <c r="C196" s="87" t="s">
        <v>143</v>
      </c>
      <c r="D196" s="58">
        <v>1.02</v>
      </c>
      <c r="E196" s="58">
        <f>E193*D196</f>
        <v>11.424</v>
      </c>
      <c r="F196" s="58"/>
      <c r="G196" s="58">
        <f aca="true" t="shared" si="20" ref="G196:G202">F196*E196</f>
        <v>0</v>
      </c>
      <c r="H196" s="58"/>
      <c r="I196" s="58"/>
      <c r="J196" s="58"/>
      <c r="K196" s="58"/>
      <c r="L196" s="58">
        <f t="shared" si="19"/>
        <v>0</v>
      </c>
    </row>
    <row r="197" spans="1:12" ht="13.5">
      <c r="A197" s="120"/>
      <c r="B197" s="118" t="s">
        <v>152</v>
      </c>
      <c r="C197" s="110" t="s">
        <v>121</v>
      </c>
      <c r="D197" s="85">
        <v>2.42</v>
      </c>
      <c r="E197" s="108">
        <f>E193*D197</f>
        <v>27.104</v>
      </c>
      <c r="F197" s="108"/>
      <c r="G197" s="58">
        <f t="shared" si="20"/>
        <v>0</v>
      </c>
      <c r="H197" s="108"/>
      <c r="I197" s="108"/>
      <c r="J197" s="108"/>
      <c r="K197" s="108"/>
      <c r="L197" s="108">
        <f t="shared" si="19"/>
        <v>0</v>
      </c>
    </row>
    <row r="198" spans="1:12" ht="13.5">
      <c r="A198" s="120"/>
      <c r="B198" s="118" t="s">
        <v>153</v>
      </c>
      <c r="C198" s="110" t="s">
        <v>143</v>
      </c>
      <c r="D198" s="218">
        <v>0.0736</v>
      </c>
      <c r="E198" s="108">
        <f>E193*D198</f>
        <v>0.8243199999999999</v>
      </c>
      <c r="F198" s="108"/>
      <c r="G198" s="58">
        <f t="shared" si="20"/>
        <v>0</v>
      </c>
      <c r="H198" s="108"/>
      <c r="I198" s="108"/>
      <c r="J198" s="108"/>
      <c r="K198" s="108"/>
      <c r="L198" s="108">
        <f t="shared" si="19"/>
        <v>0</v>
      </c>
    </row>
    <row r="199" spans="1:12" ht="13.5">
      <c r="A199" s="120"/>
      <c r="B199" s="119" t="s">
        <v>190</v>
      </c>
      <c r="C199" s="110" t="s">
        <v>136</v>
      </c>
      <c r="D199" s="110" t="s">
        <v>137</v>
      </c>
      <c r="E199" s="108">
        <v>1.06</v>
      </c>
      <c r="F199" s="108"/>
      <c r="G199" s="108">
        <f t="shared" si="20"/>
        <v>0</v>
      </c>
      <c r="H199" s="108"/>
      <c r="I199" s="108"/>
      <c r="J199" s="108"/>
      <c r="K199" s="108"/>
      <c r="L199" s="108">
        <f t="shared" si="19"/>
        <v>0</v>
      </c>
    </row>
    <row r="200" spans="1:12" ht="13.5">
      <c r="A200" s="120"/>
      <c r="B200" s="119" t="s">
        <v>191</v>
      </c>
      <c r="C200" s="110" t="s">
        <v>136</v>
      </c>
      <c r="D200" s="110" t="s">
        <v>137</v>
      </c>
      <c r="E200" s="108">
        <v>0.1</v>
      </c>
      <c r="F200" s="108"/>
      <c r="G200" s="108">
        <f t="shared" si="20"/>
        <v>0</v>
      </c>
      <c r="H200" s="108"/>
      <c r="I200" s="108"/>
      <c r="J200" s="108"/>
      <c r="K200" s="108"/>
      <c r="L200" s="108">
        <f t="shared" si="19"/>
        <v>0</v>
      </c>
    </row>
    <row r="201" spans="1:12" ht="13.5">
      <c r="A201" s="120"/>
      <c r="B201" s="119" t="s">
        <v>371</v>
      </c>
      <c r="C201" s="110" t="s">
        <v>136</v>
      </c>
      <c r="D201" s="110" t="s">
        <v>137</v>
      </c>
      <c r="E201" s="108">
        <v>0.29</v>
      </c>
      <c r="F201" s="223"/>
      <c r="G201" s="108">
        <f t="shared" si="20"/>
        <v>0</v>
      </c>
      <c r="H201" s="108"/>
      <c r="I201" s="108"/>
      <c r="J201" s="108"/>
      <c r="K201" s="108"/>
      <c r="L201" s="108">
        <f t="shared" si="19"/>
        <v>0</v>
      </c>
    </row>
    <row r="202" spans="1:12" ht="13.5">
      <c r="A202" s="215"/>
      <c r="B202" s="118" t="s">
        <v>123</v>
      </c>
      <c r="C202" s="87" t="s">
        <v>0</v>
      </c>
      <c r="D202" s="58">
        <v>0.9</v>
      </c>
      <c r="E202" s="58">
        <f>E193*D202</f>
        <v>10.08</v>
      </c>
      <c r="F202" s="58"/>
      <c r="G202" s="58">
        <f t="shared" si="20"/>
        <v>0</v>
      </c>
      <c r="H202" s="58"/>
      <c r="I202" s="58"/>
      <c r="J202" s="58"/>
      <c r="K202" s="58"/>
      <c r="L202" s="58">
        <f t="shared" si="19"/>
        <v>0</v>
      </c>
    </row>
    <row r="203" spans="1:12" ht="27">
      <c r="A203" s="357">
        <v>3</v>
      </c>
      <c r="B203" s="122" t="s">
        <v>372</v>
      </c>
      <c r="C203" s="355" t="s">
        <v>136</v>
      </c>
      <c r="D203" s="356"/>
      <c r="E203" s="356">
        <f>E206+E207+E208+E209+E210+E211+E212+E213+E214+E215+E216</f>
        <v>10.099999999999998</v>
      </c>
      <c r="F203" s="112"/>
      <c r="G203" s="112"/>
      <c r="H203" s="112"/>
      <c r="I203" s="112"/>
      <c r="J203" s="112"/>
      <c r="K203" s="112"/>
      <c r="L203" s="108"/>
    </row>
    <row r="204" spans="1:12" ht="13.5">
      <c r="A204" s="216"/>
      <c r="B204" s="119" t="s">
        <v>160</v>
      </c>
      <c r="C204" s="87" t="s">
        <v>0</v>
      </c>
      <c r="D204" s="87">
        <v>1</v>
      </c>
      <c r="E204" s="58">
        <f>E203*D204</f>
        <v>10.099999999999998</v>
      </c>
      <c r="F204" s="88"/>
      <c r="G204" s="58"/>
      <c r="H204" s="58"/>
      <c r="I204" s="58">
        <f>H204*E204</f>
        <v>0</v>
      </c>
      <c r="J204" s="58"/>
      <c r="K204" s="58"/>
      <c r="L204" s="134">
        <f>I204</f>
        <v>0</v>
      </c>
    </row>
    <row r="205" spans="1:12" ht="13.5">
      <c r="A205" s="132"/>
      <c r="B205" s="227" t="s">
        <v>378</v>
      </c>
      <c r="C205" s="91" t="s">
        <v>177</v>
      </c>
      <c r="D205" s="91"/>
      <c r="E205" s="128">
        <v>4</v>
      </c>
      <c r="F205" s="88"/>
      <c r="G205" s="58"/>
      <c r="H205" s="58"/>
      <c r="I205" s="58"/>
      <c r="J205" s="58"/>
      <c r="K205" s="58">
        <f>J205*E205</f>
        <v>0</v>
      </c>
      <c r="L205" s="134">
        <f>K205</f>
        <v>0</v>
      </c>
    </row>
    <row r="206" spans="1:12" ht="14.25" customHeight="1">
      <c r="A206" s="132"/>
      <c r="B206" s="220" t="s">
        <v>373</v>
      </c>
      <c r="C206" s="84" t="s">
        <v>136</v>
      </c>
      <c r="D206" s="112" t="s">
        <v>137</v>
      </c>
      <c r="E206" s="112">
        <v>1.56</v>
      </c>
      <c r="F206" s="108"/>
      <c r="G206" s="108">
        <f aca="true" t="shared" si="21" ref="G206:G218">F206*E206</f>
        <v>0</v>
      </c>
      <c r="H206" s="108"/>
      <c r="I206" s="108"/>
      <c r="J206" s="108"/>
      <c r="K206" s="108"/>
      <c r="L206" s="108"/>
    </row>
    <row r="207" spans="1:12" ht="14.25" customHeight="1">
      <c r="A207" s="132"/>
      <c r="B207" s="119" t="s">
        <v>371</v>
      </c>
      <c r="C207" s="110" t="s">
        <v>136</v>
      </c>
      <c r="D207" s="110" t="s">
        <v>137</v>
      </c>
      <c r="E207" s="108">
        <v>0.25</v>
      </c>
      <c r="F207" s="223"/>
      <c r="G207" s="108">
        <f t="shared" si="21"/>
        <v>0</v>
      </c>
      <c r="H207" s="108"/>
      <c r="I207" s="108"/>
      <c r="J207" s="108"/>
      <c r="K207" s="108"/>
      <c r="L207" s="108">
        <f aca="true" t="shared" si="22" ref="L207:L216">K207+I207+G207</f>
        <v>0</v>
      </c>
    </row>
    <row r="208" spans="1:12" ht="14.25" customHeight="1">
      <c r="A208" s="132"/>
      <c r="B208" s="121" t="s">
        <v>374</v>
      </c>
      <c r="C208" s="79" t="s">
        <v>136</v>
      </c>
      <c r="D208" s="110" t="s">
        <v>193</v>
      </c>
      <c r="E208" s="108">
        <v>0.67</v>
      </c>
      <c r="F208" s="58"/>
      <c r="G208" s="144">
        <f t="shared" si="21"/>
        <v>0</v>
      </c>
      <c r="H208" s="108"/>
      <c r="I208" s="144"/>
      <c r="J208" s="144"/>
      <c r="K208" s="144"/>
      <c r="L208" s="144">
        <f t="shared" si="22"/>
        <v>0</v>
      </c>
    </row>
    <row r="209" spans="1:12" ht="14.25" customHeight="1">
      <c r="A209" s="132"/>
      <c r="B209" s="121" t="s">
        <v>375</v>
      </c>
      <c r="C209" s="79" t="s">
        <v>136</v>
      </c>
      <c r="D209" s="110" t="s">
        <v>193</v>
      </c>
      <c r="E209" s="108">
        <v>1.63</v>
      </c>
      <c r="F209" s="58"/>
      <c r="G209" s="144">
        <f t="shared" si="21"/>
        <v>0</v>
      </c>
      <c r="H209" s="108"/>
      <c r="I209" s="144"/>
      <c r="J209" s="144"/>
      <c r="K209" s="144"/>
      <c r="L209" s="144">
        <f t="shared" si="22"/>
        <v>0</v>
      </c>
    </row>
    <row r="210" spans="1:12" ht="14.25" customHeight="1">
      <c r="A210" s="132"/>
      <c r="B210" s="121" t="s">
        <v>377</v>
      </c>
      <c r="C210" s="79" t="s">
        <v>136</v>
      </c>
      <c r="D210" s="110" t="s">
        <v>193</v>
      </c>
      <c r="E210" s="108">
        <v>1.95</v>
      </c>
      <c r="F210" s="123"/>
      <c r="G210" s="144">
        <f t="shared" si="21"/>
        <v>0</v>
      </c>
      <c r="H210" s="108"/>
      <c r="I210" s="144"/>
      <c r="J210" s="144"/>
      <c r="K210" s="144"/>
      <c r="L210" s="144">
        <f t="shared" si="22"/>
        <v>0</v>
      </c>
    </row>
    <row r="211" spans="1:12" ht="14.25" customHeight="1">
      <c r="A211" s="132"/>
      <c r="B211" s="220" t="s">
        <v>376</v>
      </c>
      <c r="C211" s="84" t="s">
        <v>136</v>
      </c>
      <c r="D211" s="110" t="s">
        <v>193</v>
      </c>
      <c r="E211" s="112">
        <v>2.32</v>
      </c>
      <c r="F211" s="108"/>
      <c r="G211" s="144">
        <f t="shared" si="21"/>
        <v>0</v>
      </c>
      <c r="H211" s="108"/>
      <c r="I211" s="108"/>
      <c r="J211" s="108"/>
      <c r="K211" s="108"/>
      <c r="L211" s="144">
        <f t="shared" si="22"/>
        <v>0</v>
      </c>
    </row>
    <row r="212" spans="1:12" ht="14.25" customHeight="1">
      <c r="A212" s="132"/>
      <c r="B212" s="121" t="s">
        <v>379</v>
      </c>
      <c r="C212" s="79" t="s">
        <v>136</v>
      </c>
      <c r="D212" s="110" t="s">
        <v>193</v>
      </c>
      <c r="E212" s="108">
        <v>0.04</v>
      </c>
      <c r="F212" s="108"/>
      <c r="G212" s="144">
        <f t="shared" si="21"/>
        <v>0</v>
      </c>
      <c r="H212" s="108"/>
      <c r="I212" s="144"/>
      <c r="J212" s="144"/>
      <c r="K212" s="144"/>
      <c r="L212" s="144">
        <f t="shared" si="22"/>
        <v>0</v>
      </c>
    </row>
    <row r="213" spans="1:12" ht="14.25" customHeight="1">
      <c r="A213" s="132"/>
      <c r="B213" s="121" t="s">
        <v>380</v>
      </c>
      <c r="C213" s="79" t="s">
        <v>136</v>
      </c>
      <c r="D213" s="110" t="s">
        <v>193</v>
      </c>
      <c r="E213" s="108">
        <v>0.86</v>
      </c>
      <c r="F213" s="123"/>
      <c r="G213" s="144">
        <f t="shared" si="21"/>
        <v>0</v>
      </c>
      <c r="H213" s="108"/>
      <c r="I213" s="144"/>
      <c r="J213" s="144"/>
      <c r="K213" s="144"/>
      <c r="L213" s="144">
        <f t="shared" si="22"/>
        <v>0</v>
      </c>
    </row>
    <row r="214" spans="1:12" ht="14.25" customHeight="1">
      <c r="A214" s="132"/>
      <c r="B214" s="121" t="s">
        <v>167</v>
      </c>
      <c r="C214" s="79" t="s">
        <v>136</v>
      </c>
      <c r="D214" s="110" t="s">
        <v>193</v>
      </c>
      <c r="E214" s="108">
        <v>0.32</v>
      </c>
      <c r="F214" s="123"/>
      <c r="G214" s="144">
        <f t="shared" si="21"/>
        <v>0</v>
      </c>
      <c r="H214" s="108"/>
      <c r="I214" s="144"/>
      <c r="J214" s="144"/>
      <c r="K214" s="144"/>
      <c r="L214" s="144">
        <f t="shared" si="22"/>
        <v>0</v>
      </c>
    </row>
    <row r="215" spans="1:12" ht="14.25" customHeight="1">
      <c r="A215" s="132"/>
      <c r="B215" s="121" t="s">
        <v>196</v>
      </c>
      <c r="C215" s="79" t="s">
        <v>136</v>
      </c>
      <c r="D215" s="110" t="s">
        <v>193</v>
      </c>
      <c r="E215" s="108">
        <v>0.45</v>
      </c>
      <c r="F215" s="123"/>
      <c r="G215" s="144">
        <f t="shared" si="21"/>
        <v>0</v>
      </c>
      <c r="H215" s="108"/>
      <c r="I215" s="144"/>
      <c r="J215" s="144"/>
      <c r="K215" s="144"/>
      <c r="L215" s="144">
        <f t="shared" si="22"/>
        <v>0</v>
      </c>
    </row>
    <row r="216" spans="1:12" ht="14.25" customHeight="1">
      <c r="A216" s="132"/>
      <c r="B216" s="121" t="s">
        <v>381</v>
      </c>
      <c r="C216" s="79" t="s">
        <v>136</v>
      </c>
      <c r="D216" s="110" t="s">
        <v>193</v>
      </c>
      <c r="E216" s="108">
        <v>0.05</v>
      </c>
      <c r="F216" s="108"/>
      <c r="G216" s="144">
        <f t="shared" si="21"/>
        <v>0</v>
      </c>
      <c r="H216" s="108"/>
      <c r="I216" s="144"/>
      <c r="J216" s="144"/>
      <c r="K216" s="144"/>
      <c r="L216" s="144">
        <f t="shared" si="22"/>
        <v>0</v>
      </c>
    </row>
    <row r="217" spans="1:12" ht="14.25" customHeight="1">
      <c r="A217" s="132"/>
      <c r="B217" s="220" t="s">
        <v>194</v>
      </c>
      <c r="C217" s="84" t="s">
        <v>170</v>
      </c>
      <c r="D217" s="112">
        <v>11.5</v>
      </c>
      <c r="E217" s="108">
        <f>E203*D217</f>
        <v>116.14999999999998</v>
      </c>
      <c r="F217" s="108"/>
      <c r="G217" s="144">
        <f t="shared" si="21"/>
        <v>0</v>
      </c>
      <c r="H217" s="108"/>
      <c r="I217" s="108"/>
      <c r="J217" s="108"/>
      <c r="K217" s="108"/>
      <c r="L217" s="144">
        <f>G217</f>
        <v>0</v>
      </c>
    </row>
    <row r="218" spans="1:12" ht="13.5">
      <c r="A218" s="132"/>
      <c r="B218" s="228" t="s">
        <v>123</v>
      </c>
      <c r="C218" s="91" t="s">
        <v>0</v>
      </c>
      <c r="D218" s="128">
        <v>5</v>
      </c>
      <c r="E218" s="128">
        <f>E203*D218</f>
        <v>50.499999999999986</v>
      </c>
      <c r="F218" s="128"/>
      <c r="G218" s="128">
        <f t="shared" si="21"/>
        <v>0</v>
      </c>
      <c r="H218" s="128"/>
      <c r="I218" s="128"/>
      <c r="J218" s="128"/>
      <c r="K218" s="128"/>
      <c r="L218" s="128">
        <f>G218</f>
        <v>0</v>
      </c>
    </row>
    <row r="219" spans="1:12" ht="27">
      <c r="A219" s="382">
        <v>4</v>
      </c>
      <c r="B219" s="122" t="s">
        <v>175</v>
      </c>
      <c r="C219" s="56" t="s">
        <v>136</v>
      </c>
      <c r="D219" s="87"/>
      <c r="E219" s="57">
        <v>10.1</v>
      </c>
      <c r="F219" s="57"/>
      <c r="G219" s="57"/>
      <c r="H219" s="57"/>
      <c r="I219" s="57"/>
      <c r="J219" s="57"/>
      <c r="K219" s="57"/>
      <c r="L219" s="57"/>
    </row>
    <row r="220" spans="1:12" ht="13.5">
      <c r="A220" s="132"/>
      <c r="B220" s="119" t="s">
        <v>180</v>
      </c>
      <c r="C220" s="87" t="s">
        <v>0</v>
      </c>
      <c r="D220" s="222">
        <v>1</v>
      </c>
      <c r="E220" s="134">
        <f>E219*D220</f>
        <v>10.1</v>
      </c>
      <c r="F220" s="223"/>
      <c r="G220" s="134"/>
      <c r="H220" s="134"/>
      <c r="I220" s="134">
        <f>H220*E220</f>
        <v>0</v>
      </c>
      <c r="J220" s="134"/>
      <c r="K220" s="134"/>
      <c r="L220" s="134">
        <f>I220+G220</f>
        <v>0</v>
      </c>
    </row>
    <row r="221" spans="1:12" ht="13.5">
      <c r="A221" s="132"/>
      <c r="B221" s="121" t="s">
        <v>176</v>
      </c>
      <c r="C221" s="110" t="s">
        <v>197</v>
      </c>
      <c r="D221" s="108">
        <v>15</v>
      </c>
      <c r="E221" s="108">
        <f>E219*D221</f>
        <v>151.5</v>
      </c>
      <c r="F221" s="144"/>
      <c r="G221" s="144">
        <f>F221*E221</f>
        <v>0</v>
      </c>
      <c r="H221" s="144"/>
      <c r="I221" s="144"/>
      <c r="J221" s="144"/>
      <c r="K221" s="144"/>
      <c r="L221" s="144">
        <f>G221</f>
        <v>0</v>
      </c>
    </row>
    <row r="222" spans="1:12" ht="16.5" customHeight="1">
      <c r="A222" s="102"/>
      <c r="B222" s="620" t="s">
        <v>290</v>
      </c>
      <c r="C222" s="620"/>
      <c r="D222" s="620"/>
      <c r="E222" s="620"/>
      <c r="F222" s="115"/>
      <c r="G222" s="115"/>
      <c r="H222" s="116"/>
      <c r="I222" s="115"/>
      <c r="J222" s="115"/>
      <c r="K222" s="115"/>
      <c r="L222" s="117"/>
    </row>
    <row r="223" spans="1:12" ht="31.5" customHeight="1">
      <c r="A223" s="383" t="s">
        <v>8</v>
      </c>
      <c r="B223" s="122" t="s">
        <v>293</v>
      </c>
      <c r="C223" s="56" t="s">
        <v>121</v>
      </c>
      <c r="D223" s="56"/>
      <c r="E223" s="57">
        <v>27.48</v>
      </c>
      <c r="F223" s="57"/>
      <c r="G223" s="57"/>
      <c r="H223" s="57"/>
      <c r="I223" s="57"/>
      <c r="J223" s="57"/>
      <c r="K223" s="57"/>
      <c r="L223" s="57"/>
    </row>
    <row r="224" spans="1:12" ht="16.5" customHeight="1">
      <c r="A224" s="221"/>
      <c r="B224" s="217" t="s">
        <v>199</v>
      </c>
      <c r="C224" s="79" t="s">
        <v>0</v>
      </c>
      <c r="D224" s="110">
        <v>1</v>
      </c>
      <c r="E224" s="108">
        <f>E223*D224</f>
        <v>27.48</v>
      </c>
      <c r="F224" s="108"/>
      <c r="G224" s="108"/>
      <c r="H224" s="108"/>
      <c r="I224" s="108">
        <f>H224*E224</f>
        <v>0</v>
      </c>
      <c r="J224" s="108"/>
      <c r="K224" s="108"/>
      <c r="L224" s="108">
        <f>K224+I224+G224</f>
        <v>0</v>
      </c>
    </row>
    <row r="225" spans="1:12" ht="16.5" customHeight="1">
      <c r="A225" s="221"/>
      <c r="B225" s="121" t="s">
        <v>294</v>
      </c>
      <c r="C225" s="110" t="s">
        <v>149</v>
      </c>
      <c r="D225" s="108">
        <v>12.5</v>
      </c>
      <c r="E225" s="108">
        <f>E223*D225</f>
        <v>343.5</v>
      </c>
      <c r="F225" s="108"/>
      <c r="G225" s="108">
        <f>F225*E225</f>
        <v>0</v>
      </c>
      <c r="H225" s="108"/>
      <c r="I225" s="108"/>
      <c r="J225" s="108"/>
      <c r="K225" s="108"/>
      <c r="L225" s="108">
        <f>K225+I225+G225</f>
        <v>0</v>
      </c>
    </row>
    <row r="226" spans="1:12" ht="16.5" customHeight="1">
      <c r="A226" s="216"/>
      <c r="B226" s="220" t="s">
        <v>295</v>
      </c>
      <c r="C226" s="84" t="s">
        <v>143</v>
      </c>
      <c r="D226" s="112">
        <v>0.02</v>
      </c>
      <c r="E226" s="112">
        <f>E223*D226</f>
        <v>0.5496</v>
      </c>
      <c r="F226" s="112"/>
      <c r="G226" s="112">
        <f>F226*E226</f>
        <v>0</v>
      </c>
      <c r="H226" s="112"/>
      <c r="I226" s="112"/>
      <c r="J226" s="112"/>
      <c r="K226" s="112"/>
      <c r="L226" s="108">
        <f>K226+I226+G226</f>
        <v>0</v>
      </c>
    </row>
    <row r="227" spans="1:12" ht="16.5" customHeight="1">
      <c r="A227" s="216"/>
      <c r="B227" s="121" t="s">
        <v>123</v>
      </c>
      <c r="C227" s="110" t="s">
        <v>0</v>
      </c>
      <c r="D227" s="112">
        <v>0.16</v>
      </c>
      <c r="E227" s="112">
        <f>E223*D227</f>
        <v>4.3968</v>
      </c>
      <c r="F227" s="112"/>
      <c r="G227" s="112">
        <f>F227*E227</f>
        <v>0</v>
      </c>
      <c r="H227" s="112"/>
      <c r="I227" s="112"/>
      <c r="J227" s="112"/>
      <c r="K227" s="112"/>
      <c r="L227" s="108">
        <f>K227+I227+G227</f>
        <v>0</v>
      </c>
    </row>
    <row r="228" spans="1:12" ht="30.75" customHeight="1">
      <c r="A228" s="357">
        <v>2</v>
      </c>
      <c r="B228" s="122" t="s">
        <v>296</v>
      </c>
      <c r="C228" s="56" t="s">
        <v>124</v>
      </c>
      <c r="D228" s="56"/>
      <c r="E228" s="57">
        <v>53.4</v>
      </c>
      <c r="F228" s="87"/>
      <c r="G228" s="58"/>
      <c r="H228" s="58"/>
      <c r="I228" s="58"/>
      <c r="J228" s="58"/>
      <c r="K228" s="58"/>
      <c r="L228" s="57"/>
    </row>
    <row r="229" spans="1:12" ht="16.5" customHeight="1">
      <c r="A229" s="120"/>
      <c r="B229" s="217" t="s">
        <v>199</v>
      </c>
      <c r="C229" s="87" t="s">
        <v>0</v>
      </c>
      <c r="D229" s="87">
        <v>1</v>
      </c>
      <c r="E229" s="58">
        <f>E228*D229</f>
        <v>53.4</v>
      </c>
      <c r="F229" s="58"/>
      <c r="G229" s="58"/>
      <c r="H229" s="58"/>
      <c r="I229" s="58">
        <f>H229*E229</f>
        <v>0</v>
      </c>
      <c r="J229" s="58"/>
      <c r="K229" s="58"/>
      <c r="L229" s="58">
        <f>I229+G229</f>
        <v>0</v>
      </c>
    </row>
    <row r="230" spans="1:12" ht="16.5" customHeight="1">
      <c r="A230" s="120"/>
      <c r="B230" s="121" t="s">
        <v>154</v>
      </c>
      <c r="C230" s="87" t="s">
        <v>143</v>
      </c>
      <c r="D230" s="58">
        <v>0.04</v>
      </c>
      <c r="E230" s="58">
        <f>E228*D230</f>
        <v>2.136</v>
      </c>
      <c r="F230" s="58"/>
      <c r="G230" s="58">
        <f>F230*E230</f>
        <v>0</v>
      </c>
      <c r="H230" s="58"/>
      <c r="I230" s="58"/>
      <c r="J230" s="58"/>
      <c r="K230" s="58"/>
      <c r="L230" s="58">
        <f>K230+I230+G230</f>
        <v>0</v>
      </c>
    </row>
    <row r="231" spans="1:12" ht="16.5" customHeight="1">
      <c r="A231" s="120"/>
      <c r="B231" s="119" t="s">
        <v>190</v>
      </c>
      <c r="C231" s="110" t="s">
        <v>136</v>
      </c>
      <c r="D231" s="110" t="s">
        <v>137</v>
      </c>
      <c r="E231" s="108">
        <v>0.21</v>
      </c>
      <c r="F231" s="108"/>
      <c r="G231" s="108">
        <f>F231*E231</f>
        <v>0</v>
      </c>
      <c r="H231" s="108"/>
      <c r="I231" s="108"/>
      <c r="J231" s="108"/>
      <c r="K231" s="108"/>
      <c r="L231" s="108">
        <f>K231+I231+G231</f>
        <v>0</v>
      </c>
    </row>
    <row r="232" spans="1:12" ht="16.5" customHeight="1">
      <c r="A232" s="120"/>
      <c r="B232" s="119" t="s">
        <v>191</v>
      </c>
      <c r="C232" s="110" t="s">
        <v>136</v>
      </c>
      <c r="D232" s="110" t="s">
        <v>137</v>
      </c>
      <c r="E232" s="108">
        <v>0.12</v>
      </c>
      <c r="F232" s="108"/>
      <c r="G232" s="108">
        <f>F232*E232</f>
        <v>0</v>
      </c>
      <c r="H232" s="108"/>
      <c r="I232" s="108"/>
      <c r="J232" s="108"/>
      <c r="K232" s="108"/>
      <c r="L232" s="108">
        <f>K232+I232+G232</f>
        <v>0</v>
      </c>
    </row>
    <row r="233" spans="1:12" ht="29.25" customHeight="1">
      <c r="A233" s="357">
        <v>3</v>
      </c>
      <c r="B233" s="354" t="s">
        <v>299</v>
      </c>
      <c r="C233" s="56" t="s">
        <v>300</v>
      </c>
      <c r="D233" s="384"/>
      <c r="E233" s="57">
        <v>27.48</v>
      </c>
      <c r="F233" s="56"/>
      <c r="G233" s="57"/>
      <c r="H233" s="57"/>
      <c r="I233" s="57"/>
      <c r="J233" s="57"/>
      <c r="K233" s="57"/>
      <c r="L233" s="57"/>
    </row>
    <row r="234" spans="1:12" ht="16.5" customHeight="1">
      <c r="A234" s="120"/>
      <c r="B234" s="119" t="s">
        <v>160</v>
      </c>
      <c r="C234" s="79" t="s">
        <v>301</v>
      </c>
      <c r="D234" s="85">
        <v>1</v>
      </c>
      <c r="E234" s="144">
        <f>E233*D234</f>
        <v>27.48</v>
      </c>
      <c r="F234" s="333"/>
      <c r="G234" s="144"/>
      <c r="H234" s="144"/>
      <c r="I234" s="144">
        <f>H234*E234</f>
        <v>0</v>
      </c>
      <c r="J234" s="144"/>
      <c r="K234" s="144"/>
      <c r="L234" s="144">
        <f>I234+G234</f>
        <v>0</v>
      </c>
    </row>
    <row r="235" spans="1:12" ht="16.5" customHeight="1">
      <c r="A235" s="120"/>
      <c r="B235" s="193" t="s">
        <v>226</v>
      </c>
      <c r="C235" s="79" t="s">
        <v>302</v>
      </c>
      <c r="D235" s="219">
        <v>0.0306</v>
      </c>
      <c r="E235" s="144">
        <f>E233*D235</f>
        <v>0.840888</v>
      </c>
      <c r="F235" s="333"/>
      <c r="G235" s="144">
        <f>F235*E235</f>
        <v>0</v>
      </c>
      <c r="H235" s="144"/>
      <c r="I235" s="144"/>
      <c r="J235" s="144"/>
      <c r="K235" s="144"/>
      <c r="L235" s="144">
        <f>K235+I235+G235</f>
        <v>0</v>
      </c>
    </row>
    <row r="236" spans="1:12" ht="43.5" customHeight="1">
      <c r="A236" s="357">
        <v>4</v>
      </c>
      <c r="B236" s="122" t="s">
        <v>307</v>
      </c>
      <c r="C236" s="355" t="s">
        <v>136</v>
      </c>
      <c r="D236" s="356"/>
      <c r="E236" s="356">
        <f>E238+E239+E240</f>
        <v>3.0700000000000003</v>
      </c>
      <c r="F236" s="112"/>
      <c r="G236" s="112"/>
      <c r="H236" s="112"/>
      <c r="I236" s="112"/>
      <c r="J236" s="112"/>
      <c r="K236" s="112"/>
      <c r="L236" s="108"/>
    </row>
    <row r="237" spans="1:12" ht="16.5" customHeight="1">
      <c r="A237" s="59"/>
      <c r="B237" s="106" t="s">
        <v>160</v>
      </c>
      <c r="C237" s="56"/>
      <c r="D237" s="87">
        <v>1</v>
      </c>
      <c r="E237" s="58">
        <f>E236*D237</f>
        <v>3.0700000000000003</v>
      </c>
      <c r="F237" s="88"/>
      <c r="G237" s="58"/>
      <c r="H237" s="58"/>
      <c r="I237" s="58">
        <f>H237*E237</f>
        <v>0</v>
      </c>
      <c r="J237" s="58"/>
      <c r="K237" s="58"/>
      <c r="L237" s="134">
        <f>I237</f>
        <v>0</v>
      </c>
    </row>
    <row r="238" spans="1:12" ht="16.5" customHeight="1">
      <c r="A238" s="120"/>
      <c r="B238" s="121" t="s">
        <v>310</v>
      </c>
      <c r="C238" s="87" t="s">
        <v>136</v>
      </c>
      <c r="D238" s="222"/>
      <c r="E238" s="134">
        <v>2.22</v>
      </c>
      <c r="F238" s="134"/>
      <c r="G238" s="134">
        <f aca="true" t="shared" si="23" ref="G238:G243">F238*E238</f>
        <v>0</v>
      </c>
      <c r="H238" s="134"/>
      <c r="I238" s="134"/>
      <c r="J238" s="134"/>
      <c r="K238" s="134"/>
      <c r="L238" s="134">
        <f aca="true" t="shared" si="24" ref="L238:L243">G238</f>
        <v>0</v>
      </c>
    </row>
    <row r="239" spans="1:12" ht="16.5" customHeight="1">
      <c r="A239" s="120"/>
      <c r="B239" s="121" t="s">
        <v>309</v>
      </c>
      <c r="C239" s="87" t="s">
        <v>136</v>
      </c>
      <c r="D239" s="222"/>
      <c r="E239" s="134">
        <v>0.67</v>
      </c>
      <c r="F239" s="223"/>
      <c r="G239" s="134">
        <f t="shared" si="23"/>
        <v>0</v>
      </c>
      <c r="H239" s="134"/>
      <c r="I239" s="134"/>
      <c r="J239" s="134"/>
      <c r="K239" s="134"/>
      <c r="L239" s="134">
        <f t="shared" si="24"/>
        <v>0</v>
      </c>
    </row>
    <row r="240" spans="1:12" ht="16.5" customHeight="1">
      <c r="A240" s="93"/>
      <c r="B240" s="127" t="s">
        <v>308</v>
      </c>
      <c r="C240" s="87" t="s">
        <v>136</v>
      </c>
      <c r="D240" s="222"/>
      <c r="E240" s="134">
        <v>0.18</v>
      </c>
      <c r="F240" s="223"/>
      <c r="G240" s="134">
        <f t="shared" si="23"/>
        <v>0</v>
      </c>
      <c r="H240" s="134"/>
      <c r="I240" s="134"/>
      <c r="J240" s="134"/>
      <c r="K240" s="134"/>
      <c r="L240" s="134">
        <f t="shared" si="24"/>
        <v>0</v>
      </c>
    </row>
    <row r="241" spans="1:12" ht="16.5" customHeight="1">
      <c r="A241" s="93"/>
      <c r="B241" s="127" t="s">
        <v>194</v>
      </c>
      <c r="C241" s="84" t="s">
        <v>170</v>
      </c>
      <c r="D241" s="112">
        <v>15.5</v>
      </c>
      <c r="E241" s="108">
        <f>E236*D241</f>
        <v>47.58500000000001</v>
      </c>
      <c r="F241" s="108"/>
      <c r="G241" s="144">
        <f t="shared" si="23"/>
        <v>0</v>
      </c>
      <c r="H241" s="108"/>
      <c r="I241" s="108"/>
      <c r="J241" s="108"/>
      <c r="K241" s="108"/>
      <c r="L241" s="144">
        <f t="shared" si="24"/>
        <v>0</v>
      </c>
    </row>
    <row r="242" spans="1:12" ht="16.5" customHeight="1">
      <c r="A242" s="93"/>
      <c r="B242" s="127" t="s">
        <v>311</v>
      </c>
      <c r="C242" s="84" t="s">
        <v>149</v>
      </c>
      <c r="D242" s="112"/>
      <c r="E242" s="108">
        <v>124</v>
      </c>
      <c r="F242" s="108"/>
      <c r="G242" s="144">
        <f t="shared" si="23"/>
        <v>0</v>
      </c>
      <c r="H242" s="108"/>
      <c r="I242" s="108"/>
      <c r="J242" s="108"/>
      <c r="K242" s="108"/>
      <c r="L242" s="144">
        <f t="shared" si="24"/>
        <v>0</v>
      </c>
    </row>
    <row r="243" spans="1:12" ht="16.5" customHeight="1">
      <c r="A243" s="93"/>
      <c r="B243" s="137" t="s">
        <v>123</v>
      </c>
      <c r="C243" s="87" t="s">
        <v>0</v>
      </c>
      <c r="D243" s="58">
        <v>10</v>
      </c>
      <c r="E243" s="58">
        <f>E236*D243</f>
        <v>30.700000000000003</v>
      </c>
      <c r="F243" s="58"/>
      <c r="G243" s="58">
        <f t="shared" si="23"/>
        <v>0</v>
      </c>
      <c r="H243" s="58"/>
      <c r="I243" s="58"/>
      <c r="J243" s="58"/>
      <c r="K243" s="58"/>
      <c r="L243" s="58">
        <f t="shared" si="24"/>
        <v>0</v>
      </c>
    </row>
    <row r="244" spans="1:12" ht="16.5" customHeight="1">
      <c r="A244" s="91">
        <v>5</v>
      </c>
      <c r="B244" s="385" t="s">
        <v>303</v>
      </c>
      <c r="C244" s="56" t="s">
        <v>136</v>
      </c>
      <c r="D244" s="57"/>
      <c r="E244" s="57">
        <v>3.07</v>
      </c>
      <c r="F244" s="58"/>
      <c r="G244" s="58"/>
      <c r="H244" s="58"/>
      <c r="I244" s="58"/>
      <c r="J244" s="58"/>
      <c r="K244" s="58"/>
      <c r="L244" s="58"/>
    </row>
    <row r="245" spans="1:12" ht="16.5" customHeight="1">
      <c r="A245" s="93"/>
      <c r="B245" s="106" t="s">
        <v>160</v>
      </c>
      <c r="C245" s="87" t="s">
        <v>0</v>
      </c>
      <c r="D245" s="87">
        <v>1</v>
      </c>
      <c r="E245" s="58">
        <f>E244*D245</f>
        <v>3.07</v>
      </c>
      <c r="F245" s="58"/>
      <c r="G245" s="58"/>
      <c r="H245" s="58"/>
      <c r="I245" s="58">
        <f>H245*E245</f>
        <v>0</v>
      </c>
      <c r="J245" s="58"/>
      <c r="K245" s="58"/>
      <c r="L245" s="58">
        <f>I245+G245</f>
        <v>0</v>
      </c>
    </row>
    <row r="246" spans="1:12" ht="16.5" customHeight="1">
      <c r="A246" s="93"/>
      <c r="B246" s="133" t="s">
        <v>176</v>
      </c>
      <c r="C246" s="87" t="s">
        <v>197</v>
      </c>
      <c r="D246" s="58">
        <v>15</v>
      </c>
      <c r="E246" s="58">
        <f>E244*D246</f>
        <v>46.05</v>
      </c>
      <c r="F246" s="58"/>
      <c r="G246" s="58">
        <f>F246*E246</f>
        <v>0</v>
      </c>
      <c r="H246" s="58"/>
      <c r="I246" s="58"/>
      <c r="J246" s="58"/>
      <c r="K246" s="58"/>
      <c r="L246" s="58">
        <f>G246</f>
        <v>0</v>
      </c>
    </row>
    <row r="247" spans="1:12" ht="28.5" customHeight="1">
      <c r="A247" s="382">
        <v>6</v>
      </c>
      <c r="B247" s="122" t="s">
        <v>218</v>
      </c>
      <c r="C247" s="56" t="s">
        <v>121</v>
      </c>
      <c r="D247" s="57"/>
      <c r="E247" s="57">
        <v>362</v>
      </c>
      <c r="F247" s="108"/>
      <c r="G247" s="90"/>
      <c r="H247" s="90"/>
      <c r="I247" s="90"/>
      <c r="J247" s="90"/>
      <c r="K247" s="90"/>
      <c r="L247" s="90"/>
    </row>
    <row r="248" spans="1:12" ht="16.5" customHeight="1">
      <c r="A248" s="201"/>
      <c r="B248" s="119" t="s">
        <v>160</v>
      </c>
      <c r="C248" s="87" t="s">
        <v>0</v>
      </c>
      <c r="D248" s="87">
        <v>1</v>
      </c>
      <c r="E248" s="58">
        <f>E247*D248</f>
        <v>362</v>
      </c>
      <c r="F248" s="58"/>
      <c r="G248" s="58"/>
      <c r="H248" s="58"/>
      <c r="I248" s="58">
        <f>H248*E248</f>
        <v>0</v>
      </c>
      <c r="J248" s="58"/>
      <c r="K248" s="58"/>
      <c r="L248" s="58">
        <f>K248+I248+G248</f>
        <v>0</v>
      </c>
    </row>
    <row r="249" spans="1:12" ht="16.5" customHeight="1">
      <c r="A249" s="201"/>
      <c r="B249" s="119" t="s">
        <v>292</v>
      </c>
      <c r="C249" s="87" t="s">
        <v>121</v>
      </c>
      <c r="D249" s="87">
        <v>1.08</v>
      </c>
      <c r="E249" s="58">
        <f>E247*D249</f>
        <v>390.96000000000004</v>
      </c>
      <c r="F249" s="58"/>
      <c r="G249" s="58">
        <f>F249*E249</f>
        <v>0</v>
      </c>
      <c r="H249" s="58"/>
      <c r="I249" s="58"/>
      <c r="J249" s="58"/>
      <c r="K249" s="58"/>
      <c r="L249" s="58">
        <f>G249</f>
        <v>0</v>
      </c>
    </row>
    <row r="250" spans="1:12" ht="27" customHeight="1">
      <c r="A250" s="201"/>
      <c r="B250" s="119" t="s">
        <v>312</v>
      </c>
      <c r="C250" s="87" t="s">
        <v>121</v>
      </c>
      <c r="D250" s="87"/>
      <c r="E250" s="58">
        <v>75</v>
      </c>
      <c r="F250" s="58"/>
      <c r="G250" s="58">
        <f>F250*E250</f>
        <v>0</v>
      </c>
      <c r="H250" s="58"/>
      <c r="I250" s="58"/>
      <c r="J250" s="58"/>
      <c r="K250" s="58"/>
      <c r="L250" s="58">
        <f>G250</f>
        <v>0</v>
      </c>
    </row>
    <row r="251" spans="1:12" ht="16.5" customHeight="1">
      <c r="A251" s="201"/>
      <c r="B251" s="119" t="s">
        <v>219</v>
      </c>
      <c r="C251" s="87" t="s">
        <v>220</v>
      </c>
      <c r="D251" s="87">
        <v>8</v>
      </c>
      <c r="E251" s="58">
        <f>E247*D251</f>
        <v>2896</v>
      </c>
      <c r="F251" s="58"/>
      <c r="G251" s="58">
        <f>F251*E251</f>
        <v>0</v>
      </c>
      <c r="H251" s="58"/>
      <c r="I251" s="58"/>
      <c r="J251" s="58"/>
      <c r="K251" s="58"/>
      <c r="L251" s="58">
        <f>G251</f>
        <v>0</v>
      </c>
    </row>
    <row r="252" spans="1:12" ht="16.5" customHeight="1">
      <c r="A252" s="201"/>
      <c r="B252" s="220" t="s">
        <v>123</v>
      </c>
      <c r="C252" s="84" t="s">
        <v>0</v>
      </c>
      <c r="D252" s="112">
        <v>0.1</v>
      </c>
      <c r="E252" s="112">
        <f>E247*D252</f>
        <v>36.2</v>
      </c>
      <c r="F252" s="108"/>
      <c r="G252" s="108">
        <f>F252*E252</f>
        <v>0</v>
      </c>
      <c r="H252" s="108"/>
      <c r="I252" s="108"/>
      <c r="J252" s="108"/>
      <c r="K252" s="108"/>
      <c r="L252" s="58">
        <f>K252+I252+G252</f>
        <v>0</v>
      </c>
    </row>
    <row r="253" spans="1:12" ht="27.75" customHeight="1">
      <c r="A253" s="382">
        <v>7</v>
      </c>
      <c r="B253" s="122" t="s">
        <v>291</v>
      </c>
      <c r="C253" s="56" t="s">
        <v>121</v>
      </c>
      <c r="D253" s="57"/>
      <c r="E253" s="57">
        <v>40</v>
      </c>
      <c r="F253" s="108"/>
      <c r="G253" s="90"/>
      <c r="H253" s="90"/>
      <c r="I253" s="90"/>
      <c r="J253" s="90"/>
      <c r="K253" s="90"/>
      <c r="L253" s="90"/>
    </row>
    <row r="254" spans="1:12" ht="16.5" customHeight="1">
      <c r="A254" s="132"/>
      <c r="B254" s="119" t="s">
        <v>160</v>
      </c>
      <c r="C254" s="87" t="s">
        <v>0</v>
      </c>
      <c r="D254" s="87">
        <v>1</v>
      </c>
      <c r="E254" s="58">
        <f>E253*D254</f>
        <v>40</v>
      </c>
      <c r="F254" s="58"/>
      <c r="G254" s="58"/>
      <c r="H254" s="58"/>
      <c r="I254" s="58">
        <f>H254*E254</f>
        <v>0</v>
      </c>
      <c r="J254" s="58"/>
      <c r="K254" s="58"/>
      <c r="L254" s="58">
        <f>K254+I254+G254</f>
        <v>0</v>
      </c>
    </row>
    <row r="255" spans="1:12" ht="16.5" customHeight="1">
      <c r="A255" s="132"/>
      <c r="B255" s="119" t="s">
        <v>265</v>
      </c>
      <c r="C255" s="87" t="s">
        <v>121</v>
      </c>
      <c r="D255" s="87">
        <v>1.25</v>
      </c>
      <c r="E255" s="58">
        <f>E253*D255</f>
        <v>50</v>
      </c>
      <c r="F255" s="58"/>
      <c r="G255" s="58">
        <f>F255*E255</f>
        <v>0</v>
      </c>
      <c r="H255" s="58"/>
      <c r="I255" s="58"/>
      <c r="J255" s="58"/>
      <c r="K255" s="58"/>
      <c r="L255" s="58">
        <f>G255</f>
        <v>0</v>
      </c>
    </row>
    <row r="256" spans="1:12" ht="16.5" customHeight="1">
      <c r="A256" s="132"/>
      <c r="B256" s="119" t="s">
        <v>219</v>
      </c>
      <c r="C256" s="87" t="s">
        <v>220</v>
      </c>
      <c r="D256" s="87">
        <v>8</v>
      </c>
      <c r="E256" s="58">
        <f>E253*D256</f>
        <v>320</v>
      </c>
      <c r="F256" s="58"/>
      <c r="G256" s="58">
        <f>F256*E256</f>
        <v>0</v>
      </c>
      <c r="H256" s="58"/>
      <c r="I256" s="58"/>
      <c r="J256" s="58"/>
      <c r="K256" s="58"/>
      <c r="L256" s="58">
        <f>G256</f>
        <v>0</v>
      </c>
    </row>
    <row r="257" spans="1:12" ht="16.5" customHeight="1">
      <c r="A257" s="132"/>
      <c r="B257" s="220" t="s">
        <v>123</v>
      </c>
      <c r="C257" s="84" t="s">
        <v>0</v>
      </c>
      <c r="D257" s="112">
        <v>0.1</v>
      </c>
      <c r="E257" s="112">
        <f>E253*D257</f>
        <v>4</v>
      </c>
      <c r="F257" s="108"/>
      <c r="G257" s="108">
        <f>F257*E257</f>
        <v>0</v>
      </c>
      <c r="H257" s="108"/>
      <c r="I257" s="108"/>
      <c r="J257" s="108"/>
      <c r="K257" s="108"/>
      <c r="L257" s="58">
        <f>K257+I257+G257</f>
        <v>0</v>
      </c>
    </row>
    <row r="258" spans="1:12" ht="30.75" customHeight="1">
      <c r="A258" s="382">
        <v>8</v>
      </c>
      <c r="B258" s="122" t="s">
        <v>221</v>
      </c>
      <c r="C258" s="56" t="s">
        <v>124</v>
      </c>
      <c r="D258" s="57"/>
      <c r="E258" s="57">
        <v>26</v>
      </c>
      <c r="F258" s="108"/>
      <c r="G258" s="90"/>
      <c r="H258" s="90"/>
      <c r="I258" s="90"/>
      <c r="J258" s="90"/>
      <c r="K258" s="90"/>
      <c r="L258" s="90"/>
    </row>
    <row r="259" spans="1:12" ht="16.5" customHeight="1">
      <c r="A259" s="132"/>
      <c r="B259" s="119" t="s">
        <v>160</v>
      </c>
      <c r="C259" s="87" t="s">
        <v>0</v>
      </c>
      <c r="D259" s="87">
        <v>1</v>
      </c>
      <c r="E259" s="58">
        <f>E258*D259</f>
        <v>26</v>
      </c>
      <c r="F259" s="58"/>
      <c r="G259" s="58"/>
      <c r="H259" s="58"/>
      <c r="I259" s="58">
        <f>H259*E259</f>
        <v>0</v>
      </c>
      <c r="J259" s="58"/>
      <c r="K259" s="58"/>
      <c r="L259" s="58">
        <f aca="true" t="shared" si="25" ref="L259:L264">K259+I259+G259</f>
        <v>0</v>
      </c>
    </row>
    <row r="260" spans="1:12" ht="16.5" customHeight="1">
      <c r="A260" s="132"/>
      <c r="B260" s="107" t="s">
        <v>304</v>
      </c>
      <c r="C260" s="79" t="s">
        <v>124</v>
      </c>
      <c r="D260" s="108"/>
      <c r="E260" s="108">
        <v>30</v>
      </c>
      <c r="F260" s="108"/>
      <c r="G260" s="108">
        <f>F260*E260</f>
        <v>0</v>
      </c>
      <c r="H260" s="108"/>
      <c r="I260" s="108"/>
      <c r="J260" s="108"/>
      <c r="K260" s="108"/>
      <c r="L260" s="58">
        <f t="shared" si="25"/>
        <v>0</v>
      </c>
    </row>
    <row r="261" spans="1:12" ht="16.5" customHeight="1">
      <c r="A261" s="132"/>
      <c r="B261" s="107" t="s">
        <v>305</v>
      </c>
      <c r="C261" s="79" t="s">
        <v>124</v>
      </c>
      <c r="D261" s="108"/>
      <c r="E261" s="108">
        <v>47</v>
      </c>
      <c r="F261" s="108"/>
      <c r="G261" s="108">
        <f>F261*E261</f>
        <v>0</v>
      </c>
      <c r="H261" s="108"/>
      <c r="I261" s="108"/>
      <c r="J261" s="108"/>
      <c r="K261" s="108"/>
      <c r="L261" s="58">
        <f t="shared" si="25"/>
        <v>0</v>
      </c>
    </row>
    <row r="262" spans="1:12" ht="16.5" customHeight="1">
      <c r="A262" s="132"/>
      <c r="B262" s="107" t="s">
        <v>306</v>
      </c>
      <c r="C262" s="79" t="s">
        <v>149</v>
      </c>
      <c r="D262" s="108"/>
      <c r="E262" s="108">
        <v>11</v>
      </c>
      <c r="F262" s="108"/>
      <c r="G262" s="108">
        <f>F262*E262</f>
        <v>0</v>
      </c>
      <c r="H262" s="108"/>
      <c r="I262" s="108"/>
      <c r="J262" s="108"/>
      <c r="K262" s="108"/>
      <c r="L262" s="58">
        <f t="shared" si="25"/>
        <v>0</v>
      </c>
    </row>
    <row r="263" spans="1:12" ht="16.5" customHeight="1">
      <c r="A263" s="132"/>
      <c r="B263" s="121" t="s">
        <v>222</v>
      </c>
      <c r="C263" s="110" t="s">
        <v>149</v>
      </c>
      <c r="D263" s="108"/>
      <c r="E263" s="108">
        <v>11</v>
      </c>
      <c r="F263" s="108"/>
      <c r="G263" s="108">
        <f>F263*E263</f>
        <v>0</v>
      </c>
      <c r="H263" s="108"/>
      <c r="I263" s="108"/>
      <c r="J263" s="108"/>
      <c r="K263" s="108"/>
      <c r="L263" s="58">
        <f t="shared" si="25"/>
        <v>0</v>
      </c>
    </row>
    <row r="264" spans="1:12" ht="16.5" customHeight="1">
      <c r="A264" s="132"/>
      <c r="B264" s="220" t="s">
        <v>123</v>
      </c>
      <c r="C264" s="84" t="s">
        <v>0</v>
      </c>
      <c r="D264" s="112">
        <v>0.25</v>
      </c>
      <c r="E264" s="112">
        <f>E258*D264</f>
        <v>6.5</v>
      </c>
      <c r="F264" s="112"/>
      <c r="G264" s="112">
        <f>F264*E264</f>
        <v>0</v>
      </c>
      <c r="H264" s="112"/>
      <c r="I264" s="112"/>
      <c r="J264" s="112"/>
      <c r="K264" s="112"/>
      <c r="L264" s="128">
        <f t="shared" si="25"/>
        <v>0</v>
      </c>
    </row>
    <row r="265" spans="1:12" ht="13.5">
      <c r="A265" s="136"/>
      <c r="B265" s="122" t="s">
        <v>5</v>
      </c>
      <c r="C265" s="176"/>
      <c r="D265" s="177"/>
      <c r="E265" s="60"/>
      <c r="F265" s="61"/>
      <c r="G265" s="61">
        <f>SUM(G14:G264)</f>
        <v>0</v>
      </c>
      <c r="H265" s="61"/>
      <c r="I265" s="61"/>
      <c r="J265" s="61"/>
      <c r="K265" s="61"/>
      <c r="L265" s="57">
        <f>SUM(L14:L264)</f>
        <v>0</v>
      </c>
    </row>
    <row r="266" spans="1:12" ht="13.5">
      <c r="A266" s="132"/>
      <c r="B266" s="386" t="s">
        <v>138</v>
      </c>
      <c r="C266" s="387">
        <v>0.03</v>
      </c>
      <c r="D266" s="388"/>
      <c r="E266" s="142"/>
      <c r="F266" s="143"/>
      <c r="G266" s="143"/>
      <c r="H266" s="143"/>
      <c r="I266" s="143"/>
      <c r="J266" s="143"/>
      <c r="K266" s="143"/>
      <c r="L266" s="134">
        <f>G265*C266</f>
        <v>0</v>
      </c>
    </row>
    <row r="267" spans="1:12" ht="13.5">
      <c r="A267" s="132"/>
      <c r="B267" s="122" t="s">
        <v>5</v>
      </c>
      <c r="C267" s="176"/>
      <c r="D267" s="177"/>
      <c r="E267" s="60"/>
      <c r="F267" s="61"/>
      <c r="G267" s="61"/>
      <c r="H267" s="61"/>
      <c r="I267" s="61"/>
      <c r="J267" s="61"/>
      <c r="K267" s="61"/>
      <c r="L267" s="58">
        <f>L266+L265</f>
        <v>0</v>
      </c>
    </row>
    <row r="268" spans="1:12" ht="13.5">
      <c r="A268" s="389"/>
      <c r="B268" s="390" t="s">
        <v>139</v>
      </c>
      <c r="C268" s="181">
        <v>0.1</v>
      </c>
      <c r="D268" s="177"/>
      <c r="E268" s="60"/>
      <c r="F268" s="61"/>
      <c r="G268" s="61"/>
      <c r="H268" s="61"/>
      <c r="I268" s="61"/>
      <c r="J268" s="61"/>
      <c r="K268" s="61"/>
      <c r="L268" s="58">
        <f>L267*C268</f>
        <v>0</v>
      </c>
    </row>
    <row r="269" spans="1:12" ht="13.5">
      <c r="A269" s="389"/>
      <c r="B269" s="391" t="s">
        <v>122</v>
      </c>
      <c r="C269" s="181"/>
      <c r="D269" s="177"/>
      <c r="E269" s="60"/>
      <c r="F269" s="61"/>
      <c r="G269" s="61"/>
      <c r="H269" s="61"/>
      <c r="I269" s="61"/>
      <c r="J269" s="61"/>
      <c r="K269" s="61"/>
      <c r="L269" s="58">
        <f>L268+L267</f>
        <v>0</v>
      </c>
    </row>
    <row r="270" spans="1:12" ht="13.5">
      <c r="A270" s="392"/>
      <c r="B270" s="113" t="s">
        <v>140</v>
      </c>
      <c r="C270" s="176">
        <v>0.08</v>
      </c>
      <c r="D270" s="56"/>
      <c r="E270" s="184"/>
      <c r="F270" s="113"/>
      <c r="G270" s="90"/>
      <c r="H270" s="90"/>
      <c r="I270" s="90"/>
      <c r="J270" s="185"/>
      <c r="K270" s="185"/>
      <c r="L270" s="108">
        <f>L269*C270</f>
        <v>0</v>
      </c>
    </row>
    <row r="271" spans="1:12" ht="13.5">
      <c r="A271" s="393"/>
      <c r="B271" s="122" t="s">
        <v>5</v>
      </c>
      <c r="C271" s="176"/>
      <c r="D271" s="56"/>
      <c r="E271" s="184"/>
      <c r="F271" s="113"/>
      <c r="G271" s="90"/>
      <c r="H271" s="90"/>
      <c r="I271" s="90"/>
      <c r="J271" s="185"/>
      <c r="K271" s="185"/>
      <c r="L271" s="108">
        <f>L270+L269</f>
        <v>0</v>
      </c>
    </row>
    <row r="272" spans="1:12" ht="13.5">
      <c r="A272" s="393"/>
      <c r="B272" s="113" t="s">
        <v>120</v>
      </c>
      <c r="C272" s="176">
        <v>0.05</v>
      </c>
      <c r="D272" s="56"/>
      <c r="E272" s="184"/>
      <c r="F272" s="113"/>
      <c r="G272" s="90"/>
      <c r="H272" s="90"/>
      <c r="I272" s="90"/>
      <c r="J272" s="185"/>
      <c r="K272" s="185"/>
      <c r="L272" s="108">
        <f>L271*C272</f>
        <v>0</v>
      </c>
    </row>
    <row r="273" spans="1:12" ht="13.5">
      <c r="A273" s="393"/>
      <c r="B273" s="122" t="s">
        <v>5</v>
      </c>
      <c r="C273" s="176"/>
      <c r="D273" s="56"/>
      <c r="E273" s="184"/>
      <c r="F273" s="113"/>
      <c r="G273" s="90"/>
      <c r="H273" s="90"/>
      <c r="I273" s="90"/>
      <c r="J273" s="185"/>
      <c r="K273" s="185"/>
      <c r="L273" s="108">
        <f>L272+L271</f>
        <v>0</v>
      </c>
    </row>
    <row r="274" spans="1:12" ht="13.5">
      <c r="A274" s="393"/>
      <c r="B274" s="113" t="s">
        <v>141</v>
      </c>
      <c r="C274" s="176">
        <v>0.18</v>
      </c>
      <c r="D274" s="56"/>
      <c r="E274" s="184"/>
      <c r="F274" s="113"/>
      <c r="G274" s="90"/>
      <c r="H274" s="90"/>
      <c r="I274" s="90"/>
      <c r="J274" s="185"/>
      <c r="K274" s="185"/>
      <c r="L274" s="108">
        <f>L273*C274</f>
        <v>0</v>
      </c>
    </row>
    <row r="275" spans="1:12" ht="13.5">
      <c r="A275" s="393"/>
      <c r="B275" s="122" t="s">
        <v>159</v>
      </c>
      <c r="C275" s="187"/>
      <c r="D275" s="187"/>
      <c r="E275" s="187"/>
      <c r="F275" s="187"/>
      <c r="G275" s="188"/>
      <c r="H275" s="188"/>
      <c r="I275" s="188"/>
      <c r="J275" s="188"/>
      <c r="K275" s="188"/>
      <c r="L275" s="81">
        <f>L274+L273</f>
        <v>0</v>
      </c>
    </row>
    <row r="276" ht="13.5">
      <c r="L276" s="83"/>
    </row>
    <row r="282" ht="13.5">
      <c r="L282" s="82"/>
    </row>
  </sheetData>
  <sheetProtection/>
  <mergeCells count="12">
    <mergeCell ref="B99:E99"/>
    <mergeCell ref="B136:E136"/>
    <mergeCell ref="B187:E187"/>
    <mergeCell ref="B222:E222"/>
    <mergeCell ref="L10:L11"/>
    <mergeCell ref="B29:E29"/>
    <mergeCell ref="A10:A11"/>
    <mergeCell ref="D10:E10"/>
    <mergeCell ref="F10:G10"/>
    <mergeCell ref="H10:I10"/>
    <mergeCell ref="J10:K10"/>
    <mergeCell ref="B48:E48"/>
  </mergeCells>
  <conditionalFormatting sqref="C233:D235">
    <cfRule type="cellIs" priority="3" dxfId="2" operator="equal" stopIfTrue="1">
      <formula>0</formula>
    </cfRule>
  </conditionalFormatting>
  <printOptions/>
  <pageMargins left="0.3" right="0.32" top="0.2" bottom="0.36" header="0.21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7">
      <selection activeCell="J13" sqref="J13:J178"/>
    </sheetView>
  </sheetViews>
  <sheetFormatPr defaultColWidth="8.75390625" defaultRowHeight="12.75"/>
  <cols>
    <col min="1" max="1" width="4.25390625" style="63" customWidth="1"/>
    <col min="2" max="2" width="43.25390625" style="63" customWidth="1"/>
    <col min="3" max="3" width="9.375" style="63" customWidth="1"/>
    <col min="4" max="4" width="7.25390625" style="63" customWidth="1"/>
    <col min="5" max="5" width="8.875" style="63" customWidth="1"/>
    <col min="6" max="6" width="7.375" style="63" customWidth="1"/>
    <col min="7" max="7" width="10.75390625" style="63" customWidth="1"/>
    <col min="8" max="8" width="7.625" style="63" customWidth="1"/>
    <col min="9" max="9" width="8.375" style="63" customWidth="1"/>
    <col min="10" max="10" width="7.875" style="63" customWidth="1"/>
    <col min="11" max="11" width="8.75390625" style="63" customWidth="1"/>
    <col min="12" max="12" width="14.125" style="63" customWidth="1"/>
    <col min="13" max="13" width="12.875" style="63" customWidth="1"/>
    <col min="14" max="16384" width="8.75390625" style="63" customWidth="1"/>
  </cols>
  <sheetData>
    <row r="1" spans="1:12" ht="18" customHeight="1">
      <c r="A1" s="203" t="s">
        <v>268</v>
      </c>
      <c r="B1" s="204"/>
      <c r="C1" s="203"/>
      <c r="D1" s="203"/>
      <c r="E1" s="105"/>
      <c r="F1" s="105"/>
      <c r="G1" s="64"/>
      <c r="H1" s="64"/>
      <c r="I1" s="64"/>
      <c r="J1" s="64"/>
      <c r="K1" s="64"/>
      <c r="L1" s="64"/>
    </row>
    <row r="2" spans="1:12" ht="16.5" customHeight="1">
      <c r="A2" s="203" t="s">
        <v>269</v>
      </c>
      <c r="B2" s="204"/>
      <c r="C2" s="203"/>
      <c r="D2" s="203"/>
      <c r="E2" s="105"/>
      <c r="F2" s="105"/>
      <c r="G2" s="64"/>
      <c r="H2" s="64"/>
      <c r="I2" s="64"/>
      <c r="J2" s="64"/>
      <c r="K2" s="64"/>
      <c r="L2" s="64"/>
    </row>
    <row r="3" spans="2:12" ht="16.5" customHeight="1">
      <c r="B3" s="105"/>
      <c r="C3" s="105"/>
      <c r="D3" s="105"/>
      <c r="E3" s="105"/>
      <c r="F3" s="105"/>
      <c r="G3" s="105"/>
      <c r="H3" s="105"/>
      <c r="I3" s="64"/>
      <c r="J3" s="64"/>
      <c r="K3" s="64"/>
      <c r="L3" s="64"/>
    </row>
    <row r="4" spans="2:12" ht="21" customHeight="1">
      <c r="B4" s="64"/>
      <c r="C4" s="62" t="s">
        <v>263</v>
      </c>
      <c r="D4" s="62"/>
      <c r="E4" s="62"/>
      <c r="F4" s="62"/>
      <c r="G4" s="62"/>
      <c r="H4" s="64"/>
      <c r="I4" s="64"/>
      <c r="J4" s="64"/>
      <c r="K4" s="65"/>
      <c r="L4" s="64"/>
    </row>
    <row r="5" spans="2:12" ht="18.75" customHeigh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6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5.75" customHeight="1">
      <c r="B7" s="64" t="s">
        <v>125</v>
      </c>
      <c r="C7" s="64"/>
      <c r="D7" s="64"/>
      <c r="E7" s="64"/>
      <c r="F7" s="64"/>
      <c r="G7" s="64"/>
      <c r="H7" s="64"/>
      <c r="I7" s="64"/>
      <c r="J7" s="64"/>
      <c r="K7" s="66"/>
      <c r="L7" s="64"/>
    </row>
    <row r="8" spans="1:12" ht="13.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42.75" customHeight="1">
      <c r="A9" s="612" t="s">
        <v>10</v>
      </c>
      <c r="B9" s="97"/>
      <c r="C9" s="68"/>
      <c r="D9" s="614" t="s">
        <v>2</v>
      </c>
      <c r="E9" s="615"/>
      <c r="F9" s="616" t="s">
        <v>3</v>
      </c>
      <c r="G9" s="617"/>
      <c r="H9" s="618" t="s">
        <v>4</v>
      </c>
      <c r="I9" s="619"/>
      <c r="J9" s="618" t="s">
        <v>126</v>
      </c>
      <c r="K9" s="619"/>
      <c r="L9" s="621" t="s">
        <v>162</v>
      </c>
    </row>
    <row r="10" spans="1:12" ht="72" customHeight="1">
      <c r="A10" s="613"/>
      <c r="B10" s="77" t="s">
        <v>11</v>
      </c>
      <c r="C10" s="78" t="s">
        <v>1</v>
      </c>
      <c r="D10" s="95" t="s">
        <v>127</v>
      </c>
      <c r="E10" s="69" t="s">
        <v>6</v>
      </c>
      <c r="F10" s="70" t="s">
        <v>7</v>
      </c>
      <c r="G10" s="71" t="s">
        <v>5</v>
      </c>
      <c r="H10" s="72" t="s">
        <v>7</v>
      </c>
      <c r="I10" s="71" t="s">
        <v>5</v>
      </c>
      <c r="J10" s="72" t="s">
        <v>7</v>
      </c>
      <c r="K10" s="71" t="s">
        <v>5</v>
      </c>
      <c r="L10" s="622"/>
    </row>
    <row r="11" spans="1:12" ht="13.5">
      <c r="A11" s="73" t="s">
        <v>8</v>
      </c>
      <c r="B11" s="94" t="s">
        <v>128</v>
      </c>
      <c r="C11" s="96" t="s">
        <v>9</v>
      </c>
      <c r="D11" s="75" t="s">
        <v>129</v>
      </c>
      <c r="E11" s="76" t="s">
        <v>130</v>
      </c>
      <c r="F11" s="74" t="s">
        <v>131</v>
      </c>
      <c r="G11" s="76" t="s">
        <v>132</v>
      </c>
      <c r="H11" s="74" t="s">
        <v>133</v>
      </c>
      <c r="I11" s="76" t="s">
        <v>134</v>
      </c>
      <c r="J11" s="76">
        <v>11</v>
      </c>
      <c r="K11" s="76">
        <v>12</v>
      </c>
      <c r="L11" s="73" t="s">
        <v>135</v>
      </c>
    </row>
    <row r="12" spans="1:12" ht="16.5">
      <c r="A12" s="101"/>
      <c r="B12" s="625" t="s">
        <v>165</v>
      </c>
      <c r="C12" s="620"/>
      <c r="D12" s="620"/>
      <c r="E12" s="624"/>
      <c r="F12" s="108"/>
      <c r="G12" s="108"/>
      <c r="H12" s="123"/>
      <c r="I12" s="108"/>
      <c r="J12" s="108"/>
      <c r="K12" s="108"/>
      <c r="L12" s="108"/>
    </row>
    <row r="13" spans="1:12" ht="27">
      <c r="A13" s="91">
        <v>1</v>
      </c>
      <c r="B13" s="80" t="s">
        <v>171</v>
      </c>
      <c r="C13" s="56" t="s">
        <v>121</v>
      </c>
      <c r="D13" s="57"/>
      <c r="E13" s="57">
        <v>133</v>
      </c>
      <c r="F13" s="108"/>
      <c r="G13" s="90"/>
      <c r="H13" s="90"/>
      <c r="I13" s="90"/>
      <c r="J13" s="90"/>
      <c r="K13" s="90"/>
      <c r="L13" s="90"/>
    </row>
    <row r="14" spans="1:12" ht="13.5">
      <c r="A14" s="130"/>
      <c r="B14" s="106" t="s">
        <v>160</v>
      </c>
      <c r="C14" s="87" t="s">
        <v>0</v>
      </c>
      <c r="D14" s="87">
        <v>1</v>
      </c>
      <c r="E14" s="58">
        <f>E13*D14</f>
        <v>133</v>
      </c>
      <c r="F14" s="58"/>
      <c r="G14" s="58"/>
      <c r="H14" s="58"/>
      <c r="I14" s="58">
        <f>H14*E14</f>
        <v>0</v>
      </c>
      <c r="J14" s="58"/>
      <c r="K14" s="58"/>
      <c r="L14" s="58">
        <f>K14+I14+G14</f>
        <v>0</v>
      </c>
    </row>
    <row r="15" spans="1:12" ht="13.5">
      <c r="A15" s="130"/>
      <c r="B15" s="126" t="s">
        <v>313</v>
      </c>
      <c r="C15" s="110" t="s">
        <v>149</v>
      </c>
      <c r="D15" s="108">
        <v>12.5</v>
      </c>
      <c r="E15" s="108">
        <f>E13*D15</f>
        <v>1662.5</v>
      </c>
      <c r="F15" s="108"/>
      <c r="G15" s="108">
        <f>F15*E15</f>
        <v>0</v>
      </c>
      <c r="H15" s="108"/>
      <c r="I15" s="108"/>
      <c r="J15" s="108"/>
      <c r="K15" s="108"/>
      <c r="L15" s="58">
        <f aca="true" t="shared" si="0" ref="L15:L94">K15+I15+G15</f>
        <v>0</v>
      </c>
    </row>
    <row r="16" spans="1:12" ht="13.5">
      <c r="A16" s="130"/>
      <c r="B16" s="126" t="s">
        <v>169</v>
      </c>
      <c r="C16" s="110" t="s">
        <v>143</v>
      </c>
      <c r="D16" s="108">
        <v>0.03</v>
      </c>
      <c r="E16" s="108">
        <f>E13*D16</f>
        <v>3.9899999999999998</v>
      </c>
      <c r="F16" s="108"/>
      <c r="G16" s="108">
        <f>F16*E16</f>
        <v>0</v>
      </c>
      <c r="H16" s="108"/>
      <c r="I16" s="108"/>
      <c r="J16" s="108"/>
      <c r="K16" s="108"/>
      <c r="L16" s="58">
        <f t="shared" si="0"/>
        <v>0</v>
      </c>
    </row>
    <row r="17" spans="1:12" ht="13.5">
      <c r="A17" s="130"/>
      <c r="B17" s="127" t="s">
        <v>123</v>
      </c>
      <c r="C17" s="84" t="s">
        <v>0</v>
      </c>
      <c r="D17" s="112">
        <v>0.16</v>
      </c>
      <c r="E17" s="112">
        <f>E13*D17</f>
        <v>21.28</v>
      </c>
      <c r="F17" s="108"/>
      <c r="G17" s="108">
        <f>F17*E17</f>
        <v>0</v>
      </c>
      <c r="H17" s="108"/>
      <c r="I17" s="108"/>
      <c r="J17" s="108"/>
      <c r="K17" s="108"/>
      <c r="L17" s="58">
        <f t="shared" si="0"/>
        <v>0</v>
      </c>
    </row>
    <row r="18" spans="1:12" ht="27">
      <c r="A18" s="91">
        <v>2</v>
      </c>
      <c r="B18" s="80" t="s">
        <v>314</v>
      </c>
      <c r="C18" s="56" t="s">
        <v>121</v>
      </c>
      <c r="D18" s="57"/>
      <c r="E18" s="57">
        <v>52</v>
      </c>
      <c r="F18" s="108"/>
      <c r="G18" s="90"/>
      <c r="H18" s="90"/>
      <c r="I18" s="90"/>
      <c r="J18" s="90"/>
      <c r="K18" s="90"/>
      <c r="L18" s="58"/>
    </row>
    <row r="19" spans="1:12" ht="13.5">
      <c r="A19" s="130"/>
      <c r="B19" s="106" t="s">
        <v>160</v>
      </c>
      <c r="C19" s="87" t="s">
        <v>0</v>
      </c>
      <c r="D19" s="87">
        <v>1</v>
      </c>
      <c r="E19" s="58">
        <f>E18*D19</f>
        <v>52</v>
      </c>
      <c r="F19" s="58"/>
      <c r="G19" s="58"/>
      <c r="H19" s="58"/>
      <c r="I19" s="58">
        <f>H19*E19</f>
        <v>0</v>
      </c>
      <c r="J19" s="58"/>
      <c r="K19" s="58"/>
      <c r="L19" s="58">
        <f t="shared" si="0"/>
        <v>0</v>
      </c>
    </row>
    <row r="20" spans="1:12" ht="13.5">
      <c r="A20" s="130"/>
      <c r="B20" s="126" t="s">
        <v>172</v>
      </c>
      <c r="C20" s="110" t="s">
        <v>149</v>
      </c>
      <c r="D20" s="108">
        <v>12.5</v>
      </c>
      <c r="E20" s="108">
        <f>E18*D20</f>
        <v>650</v>
      </c>
      <c r="F20" s="108"/>
      <c r="G20" s="108">
        <f>F20*E20</f>
        <v>0</v>
      </c>
      <c r="H20" s="108"/>
      <c r="I20" s="108"/>
      <c r="J20" s="108"/>
      <c r="K20" s="108"/>
      <c r="L20" s="58">
        <f t="shared" si="0"/>
        <v>0</v>
      </c>
    </row>
    <row r="21" spans="1:12" ht="13.5">
      <c r="A21" s="130"/>
      <c r="B21" s="126" t="s">
        <v>169</v>
      </c>
      <c r="C21" s="110" t="s">
        <v>143</v>
      </c>
      <c r="D21" s="108">
        <v>0.02</v>
      </c>
      <c r="E21" s="108">
        <f>E18*D21</f>
        <v>1.04</v>
      </c>
      <c r="F21" s="108"/>
      <c r="G21" s="108">
        <f>F21*E21</f>
        <v>0</v>
      </c>
      <c r="H21" s="108"/>
      <c r="I21" s="108"/>
      <c r="J21" s="108"/>
      <c r="K21" s="108"/>
      <c r="L21" s="58">
        <f t="shared" si="0"/>
        <v>0</v>
      </c>
    </row>
    <row r="22" spans="1:12" ht="13.5">
      <c r="A22" s="130"/>
      <c r="B22" s="127" t="s">
        <v>123</v>
      </c>
      <c r="C22" s="84" t="s">
        <v>0</v>
      </c>
      <c r="D22" s="112">
        <v>0.16</v>
      </c>
      <c r="E22" s="112">
        <f>E18*D22</f>
        <v>8.32</v>
      </c>
      <c r="F22" s="108"/>
      <c r="G22" s="108">
        <f>F22*E22</f>
        <v>0</v>
      </c>
      <c r="H22" s="108"/>
      <c r="I22" s="108"/>
      <c r="J22" s="108"/>
      <c r="K22" s="108"/>
      <c r="L22" s="58">
        <f t="shared" si="0"/>
        <v>0</v>
      </c>
    </row>
    <row r="23" spans="1:12" ht="27">
      <c r="A23" s="91">
        <v>3</v>
      </c>
      <c r="B23" s="80" t="s">
        <v>171</v>
      </c>
      <c r="C23" s="56" t="s">
        <v>121</v>
      </c>
      <c r="D23" s="57"/>
      <c r="E23" s="57">
        <v>86</v>
      </c>
      <c r="F23" s="108"/>
      <c r="G23" s="108"/>
      <c r="H23" s="108"/>
      <c r="I23" s="108"/>
      <c r="J23" s="108"/>
      <c r="K23" s="108"/>
      <c r="L23" s="58"/>
    </row>
    <row r="24" spans="1:12" ht="13.5">
      <c r="A24" s="200"/>
      <c r="B24" s="119" t="s">
        <v>160</v>
      </c>
      <c r="C24" s="87" t="s">
        <v>0</v>
      </c>
      <c r="D24" s="87">
        <v>1</v>
      </c>
      <c r="E24" s="58">
        <f>E23*D24</f>
        <v>86</v>
      </c>
      <c r="F24" s="58"/>
      <c r="G24" s="58"/>
      <c r="H24" s="58"/>
      <c r="I24" s="58">
        <f>H24*E24</f>
        <v>0</v>
      </c>
      <c r="J24" s="58"/>
      <c r="K24" s="58"/>
      <c r="L24" s="58">
        <f t="shared" si="0"/>
        <v>0</v>
      </c>
    </row>
    <row r="25" spans="1:12" ht="13.5">
      <c r="A25" s="200"/>
      <c r="B25" s="121" t="s">
        <v>225</v>
      </c>
      <c r="C25" s="110" t="s">
        <v>149</v>
      </c>
      <c r="D25" s="108">
        <v>12.5</v>
      </c>
      <c r="E25" s="108">
        <f>E23*D25</f>
        <v>1075</v>
      </c>
      <c r="F25" s="108"/>
      <c r="G25" s="108">
        <f>F25*E25</f>
        <v>0</v>
      </c>
      <c r="H25" s="108"/>
      <c r="I25" s="108"/>
      <c r="J25" s="108"/>
      <c r="K25" s="108"/>
      <c r="L25" s="58">
        <f t="shared" si="0"/>
        <v>0</v>
      </c>
    </row>
    <row r="26" spans="1:12" ht="13.5">
      <c r="A26" s="200"/>
      <c r="B26" s="121" t="s">
        <v>169</v>
      </c>
      <c r="C26" s="110" t="s">
        <v>143</v>
      </c>
      <c r="D26" s="145">
        <v>0.015</v>
      </c>
      <c r="E26" s="108">
        <f>E23*D26</f>
        <v>1.29</v>
      </c>
      <c r="F26" s="108"/>
      <c r="G26" s="108">
        <f>F26*E26</f>
        <v>0</v>
      </c>
      <c r="H26" s="108"/>
      <c r="I26" s="108"/>
      <c r="J26" s="108"/>
      <c r="K26" s="108"/>
      <c r="L26" s="58">
        <f t="shared" si="0"/>
        <v>0</v>
      </c>
    </row>
    <row r="27" spans="1:12" ht="13.5">
      <c r="A27" s="200"/>
      <c r="B27" s="220" t="s">
        <v>123</v>
      </c>
      <c r="C27" s="84" t="s">
        <v>0</v>
      </c>
      <c r="D27" s="112">
        <v>0.16</v>
      </c>
      <c r="E27" s="112">
        <f>E23*D27</f>
        <v>13.76</v>
      </c>
      <c r="F27" s="112"/>
      <c r="G27" s="108">
        <f>F27*E27</f>
        <v>0</v>
      </c>
      <c r="H27" s="108"/>
      <c r="I27" s="108"/>
      <c r="J27" s="108"/>
      <c r="K27" s="108"/>
      <c r="L27" s="58">
        <f t="shared" si="0"/>
        <v>0</v>
      </c>
    </row>
    <row r="28" spans="1:12" ht="40.5">
      <c r="A28" s="357">
        <v>4</v>
      </c>
      <c r="B28" s="122" t="s">
        <v>315</v>
      </c>
      <c r="C28" s="56" t="s">
        <v>124</v>
      </c>
      <c r="D28" s="56"/>
      <c r="E28" s="57">
        <v>24.45</v>
      </c>
      <c r="F28" s="87"/>
      <c r="G28" s="58"/>
      <c r="H28" s="58"/>
      <c r="I28" s="58"/>
      <c r="J28" s="58"/>
      <c r="K28" s="58"/>
      <c r="L28" s="58"/>
    </row>
    <row r="29" spans="1:12" ht="13.5">
      <c r="A29" s="120"/>
      <c r="B29" s="217" t="s">
        <v>199</v>
      </c>
      <c r="C29" s="87" t="s">
        <v>0</v>
      </c>
      <c r="D29" s="87">
        <v>1</v>
      </c>
      <c r="E29" s="58">
        <f>E28*D29</f>
        <v>24.45</v>
      </c>
      <c r="F29" s="58"/>
      <c r="G29" s="58"/>
      <c r="H29" s="58"/>
      <c r="I29" s="58">
        <f>H29*E29</f>
        <v>0</v>
      </c>
      <c r="J29" s="58"/>
      <c r="K29" s="58"/>
      <c r="L29" s="58">
        <f t="shared" si="0"/>
        <v>0</v>
      </c>
    </row>
    <row r="30" spans="1:12" ht="13.5">
      <c r="A30" s="120"/>
      <c r="B30" s="121" t="s">
        <v>154</v>
      </c>
      <c r="C30" s="87" t="s">
        <v>143</v>
      </c>
      <c r="D30" s="58">
        <v>0.06</v>
      </c>
      <c r="E30" s="58">
        <f>E28*D30</f>
        <v>1.4669999999999999</v>
      </c>
      <c r="F30" s="58"/>
      <c r="G30" s="58">
        <f>F30*E30</f>
        <v>0</v>
      </c>
      <c r="H30" s="58"/>
      <c r="I30" s="58"/>
      <c r="J30" s="58"/>
      <c r="K30" s="58"/>
      <c r="L30" s="58">
        <f t="shared" si="0"/>
        <v>0</v>
      </c>
    </row>
    <row r="31" spans="1:12" ht="13.5">
      <c r="A31" s="120"/>
      <c r="B31" s="119" t="s">
        <v>190</v>
      </c>
      <c r="C31" s="110" t="s">
        <v>136</v>
      </c>
      <c r="D31" s="110">
        <v>0.013</v>
      </c>
      <c r="E31" s="108">
        <f>E28*D31</f>
        <v>0.31784999999999997</v>
      </c>
      <c r="F31" s="108"/>
      <c r="G31" s="108">
        <f>F31*E31</f>
        <v>0</v>
      </c>
      <c r="H31" s="108"/>
      <c r="I31" s="108"/>
      <c r="J31" s="108"/>
      <c r="K31" s="108"/>
      <c r="L31" s="58">
        <f t="shared" si="0"/>
        <v>0</v>
      </c>
    </row>
    <row r="32" spans="1:12" ht="13.5">
      <c r="A32" s="120"/>
      <c r="B32" s="119" t="s">
        <v>191</v>
      </c>
      <c r="C32" s="110" t="s">
        <v>136</v>
      </c>
      <c r="D32" s="110">
        <v>0.003</v>
      </c>
      <c r="E32" s="108">
        <f>E28*D32</f>
        <v>0.07335</v>
      </c>
      <c r="F32" s="108"/>
      <c r="G32" s="108">
        <f>F32*E32</f>
        <v>0</v>
      </c>
      <c r="H32" s="108"/>
      <c r="I32" s="108"/>
      <c r="J32" s="108"/>
      <c r="K32" s="108"/>
      <c r="L32" s="58">
        <f t="shared" si="0"/>
        <v>0</v>
      </c>
    </row>
    <row r="33" spans="1:12" ht="13.5">
      <c r="A33" s="120"/>
      <c r="B33" s="220" t="s">
        <v>123</v>
      </c>
      <c r="C33" s="84" t="s">
        <v>0</v>
      </c>
      <c r="D33" s="112">
        <v>0.16</v>
      </c>
      <c r="E33" s="112">
        <f>E28*D33</f>
        <v>3.912</v>
      </c>
      <c r="F33" s="112"/>
      <c r="G33" s="108">
        <f>F33*E33</f>
        <v>0</v>
      </c>
      <c r="H33" s="108"/>
      <c r="I33" s="108"/>
      <c r="J33" s="108"/>
      <c r="K33" s="108"/>
      <c r="L33" s="58">
        <f t="shared" si="0"/>
        <v>0</v>
      </c>
    </row>
    <row r="34" spans="1:12" ht="40.5">
      <c r="A34" s="357">
        <v>5</v>
      </c>
      <c r="B34" s="122" t="s">
        <v>338</v>
      </c>
      <c r="C34" s="56" t="s">
        <v>124</v>
      </c>
      <c r="D34" s="56"/>
      <c r="E34" s="57">
        <v>6</v>
      </c>
      <c r="F34" s="87"/>
      <c r="G34" s="58"/>
      <c r="H34" s="58"/>
      <c r="I34" s="58"/>
      <c r="J34" s="58"/>
      <c r="K34" s="58"/>
      <c r="L34" s="58"/>
    </row>
    <row r="35" spans="1:12" ht="13.5">
      <c r="A35" s="120"/>
      <c r="B35" s="217" t="s">
        <v>199</v>
      </c>
      <c r="C35" s="87" t="s">
        <v>0</v>
      </c>
      <c r="D35" s="87">
        <v>1</v>
      </c>
      <c r="E35" s="58">
        <f>E34*D35</f>
        <v>6</v>
      </c>
      <c r="F35" s="58"/>
      <c r="G35" s="58"/>
      <c r="H35" s="58"/>
      <c r="I35" s="58">
        <f>H35*E35</f>
        <v>0</v>
      </c>
      <c r="J35" s="58"/>
      <c r="K35" s="58"/>
      <c r="L35" s="58">
        <f t="shared" si="0"/>
        <v>0</v>
      </c>
    </row>
    <row r="36" spans="1:12" ht="13.5">
      <c r="A36" s="120"/>
      <c r="B36" s="121" t="s">
        <v>154</v>
      </c>
      <c r="C36" s="87" t="s">
        <v>143</v>
      </c>
      <c r="D36" s="58">
        <v>0.03</v>
      </c>
      <c r="E36" s="58">
        <f>E34*D36</f>
        <v>0.18</v>
      </c>
      <c r="F36" s="58"/>
      <c r="G36" s="58">
        <f>F36*E36</f>
        <v>0</v>
      </c>
      <c r="H36" s="58"/>
      <c r="I36" s="58"/>
      <c r="J36" s="58"/>
      <c r="K36" s="58"/>
      <c r="L36" s="58">
        <f t="shared" si="0"/>
        <v>0</v>
      </c>
    </row>
    <row r="37" spans="1:12" ht="13.5">
      <c r="A37" s="120"/>
      <c r="B37" s="119" t="s">
        <v>190</v>
      </c>
      <c r="C37" s="110" t="s">
        <v>136</v>
      </c>
      <c r="D37" s="110">
        <v>0.004</v>
      </c>
      <c r="E37" s="108">
        <f>E34*D37</f>
        <v>0.024</v>
      </c>
      <c r="F37" s="108"/>
      <c r="G37" s="108">
        <f>F37*E37</f>
        <v>0</v>
      </c>
      <c r="H37" s="108"/>
      <c r="I37" s="108"/>
      <c r="J37" s="108"/>
      <c r="K37" s="108"/>
      <c r="L37" s="58">
        <f t="shared" si="0"/>
        <v>0</v>
      </c>
    </row>
    <row r="38" spans="1:12" ht="13.5">
      <c r="A38" s="120"/>
      <c r="B38" s="119" t="s">
        <v>191</v>
      </c>
      <c r="C38" s="110" t="s">
        <v>136</v>
      </c>
      <c r="D38" s="110">
        <v>0.001</v>
      </c>
      <c r="E38" s="108">
        <f>E34*D38</f>
        <v>0.006</v>
      </c>
      <c r="F38" s="108"/>
      <c r="G38" s="108">
        <f>F38*E38</f>
        <v>0</v>
      </c>
      <c r="H38" s="108"/>
      <c r="I38" s="108"/>
      <c r="J38" s="108"/>
      <c r="K38" s="108"/>
      <c r="L38" s="58">
        <f t="shared" si="0"/>
        <v>0</v>
      </c>
    </row>
    <row r="39" spans="1:12" ht="13.5">
      <c r="A39" s="120"/>
      <c r="B39" s="220" t="s">
        <v>123</v>
      </c>
      <c r="C39" s="84" t="s">
        <v>0</v>
      </c>
      <c r="D39" s="112">
        <v>0.16</v>
      </c>
      <c r="E39" s="112">
        <f>E34*D39</f>
        <v>0.96</v>
      </c>
      <c r="F39" s="112"/>
      <c r="G39" s="108">
        <f>F39*E39</f>
        <v>0</v>
      </c>
      <c r="H39" s="108"/>
      <c r="I39" s="108"/>
      <c r="J39" s="108"/>
      <c r="K39" s="108"/>
      <c r="L39" s="58">
        <f t="shared" si="0"/>
        <v>0</v>
      </c>
    </row>
    <row r="40" spans="1:12" ht="27">
      <c r="A40" s="357">
        <v>6</v>
      </c>
      <c r="B40" s="122" t="s">
        <v>316</v>
      </c>
      <c r="C40" s="56" t="s">
        <v>124</v>
      </c>
      <c r="D40" s="56"/>
      <c r="E40" s="57">
        <v>32.2</v>
      </c>
      <c r="F40" s="87"/>
      <c r="G40" s="58"/>
      <c r="H40" s="58"/>
      <c r="I40" s="58"/>
      <c r="J40" s="58"/>
      <c r="K40" s="58"/>
      <c r="L40" s="58"/>
    </row>
    <row r="41" spans="1:12" ht="13.5">
      <c r="A41" s="120"/>
      <c r="B41" s="217" t="s">
        <v>199</v>
      </c>
      <c r="C41" s="87" t="s">
        <v>0</v>
      </c>
      <c r="D41" s="87">
        <v>1</v>
      </c>
      <c r="E41" s="58">
        <f>E40*D41</f>
        <v>32.2</v>
      </c>
      <c r="F41" s="58"/>
      <c r="G41" s="58"/>
      <c r="H41" s="58"/>
      <c r="I41" s="58">
        <f>H41*E41</f>
        <v>0</v>
      </c>
      <c r="J41" s="58"/>
      <c r="K41" s="58"/>
      <c r="L41" s="58">
        <f t="shared" si="0"/>
        <v>0</v>
      </c>
    </row>
    <row r="42" spans="1:12" ht="13.5">
      <c r="A42" s="120"/>
      <c r="B42" s="121" t="s">
        <v>154</v>
      </c>
      <c r="C42" s="87" t="s">
        <v>143</v>
      </c>
      <c r="D42" s="58">
        <v>0.04</v>
      </c>
      <c r="E42" s="58">
        <f>E40*D42</f>
        <v>1.288</v>
      </c>
      <c r="F42" s="58"/>
      <c r="G42" s="58">
        <f>F42*E42</f>
        <v>0</v>
      </c>
      <c r="H42" s="58"/>
      <c r="I42" s="58"/>
      <c r="J42" s="58"/>
      <c r="K42" s="58"/>
      <c r="L42" s="58">
        <f t="shared" si="0"/>
        <v>0</v>
      </c>
    </row>
    <row r="43" spans="1:12" ht="13.5">
      <c r="A43" s="120"/>
      <c r="B43" s="109" t="s">
        <v>297</v>
      </c>
      <c r="C43" s="110" t="s">
        <v>136</v>
      </c>
      <c r="D43" s="110">
        <v>0.004</v>
      </c>
      <c r="E43" s="108">
        <f>E40*D43</f>
        <v>0.12880000000000003</v>
      </c>
      <c r="F43" s="108"/>
      <c r="G43" s="108">
        <f>F43*E43</f>
        <v>0</v>
      </c>
      <c r="H43" s="108"/>
      <c r="I43" s="108"/>
      <c r="J43" s="108"/>
      <c r="K43" s="108"/>
      <c r="L43" s="58">
        <f t="shared" si="0"/>
        <v>0</v>
      </c>
    </row>
    <row r="44" spans="1:12" ht="13.5">
      <c r="A44" s="120"/>
      <c r="B44" s="109" t="s">
        <v>298</v>
      </c>
      <c r="C44" s="110" t="s">
        <v>136</v>
      </c>
      <c r="D44" s="110">
        <v>0.003</v>
      </c>
      <c r="E44" s="108">
        <f>E40*D44</f>
        <v>0.0966</v>
      </c>
      <c r="F44" s="108"/>
      <c r="G44" s="108">
        <f>F44*E44</f>
        <v>0</v>
      </c>
      <c r="H44" s="108"/>
      <c r="I44" s="108"/>
      <c r="J44" s="108"/>
      <c r="K44" s="108"/>
      <c r="L44" s="58">
        <f t="shared" si="0"/>
        <v>0</v>
      </c>
    </row>
    <row r="45" spans="1:12" ht="13.5">
      <c r="A45" s="120"/>
      <c r="B45" s="220" t="s">
        <v>123</v>
      </c>
      <c r="C45" s="84" t="s">
        <v>0</v>
      </c>
      <c r="D45" s="112">
        <v>0.16</v>
      </c>
      <c r="E45" s="112">
        <f>E40*D45</f>
        <v>5.152</v>
      </c>
      <c r="F45" s="112"/>
      <c r="G45" s="108">
        <f>F45*E45</f>
        <v>0</v>
      </c>
      <c r="H45" s="108"/>
      <c r="I45" s="108"/>
      <c r="J45" s="108"/>
      <c r="K45" s="108"/>
      <c r="L45" s="58">
        <f t="shared" si="0"/>
        <v>0</v>
      </c>
    </row>
    <row r="46" spans="1:12" ht="27">
      <c r="A46" s="394">
        <v>7</v>
      </c>
      <c r="B46" s="122" t="s">
        <v>487</v>
      </c>
      <c r="C46" s="56" t="s">
        <v>121</v>
      </c>
      <c r="D46" s="57"/>
      <c r="E46" s="57">
        <v>105.16</v>
      </c>
      <c r="F46" s="108"/>
      <c r="G46" s="90"/>
      <c r="H46" s="90"/>
      <c r="I46" s="90"/>
      <c r="J46" s="90"/>
      <c r="K46" s="90"/>
      <c r="L46" s="58"/>
    </row>
    <row r="47" spans="1:12" ht="13.5">
      <c r="A47" s="130"/>
      <c r="B47" s="106" t="s">
        <v>161</v>
      </c>
      <c r="C47" s="87" t="s">
        <v>0</v>
      </c>
      <c r="D47" s="87">
        <v>1</v>
      </c>
      <c r="E47" s="58">
        <f>E46*D47</f>
        <v>105.16</v>
      </c>
      <c r="F47" s="58"/>
      <c r="G47" s="58"/>
      <c r="H47" s="58"/>
      <c r="I47" s="58">
        <f>H47*E47</f>
        <v>0</v>
      </c>
      <c r="J47" s="58"/>
      <c r="K47" s="58"/>
      <c r="L47" s="58">
        <f t="shared" si="0"/>
        <v>0</v>
      </c>
    </row>
    <row r="48" spans="1:12" ht="13.5">
      <c r="A48" s="130"/>
      <c r="B48" s="127" t="s">
        <v>488</v>
      </c>
      <c r="C48" s="84" t="s">
        <v>121</v>
      </c>
      <c r="D48" s="112">
        <v>1</v>
      </c>
      <c r="E48" s="112">
        <f>E46*D48</f>
        <v>105.16</v>
      </c>
      <c r="F48" s="112"/>
      <c r="G48" s="112">
        <f>F48*E48</f>
        <v>0</v>
      </c>
      <c r="H48" s="112"/>
      <c r="I48" s="112"/>
      <c r="J48" s="112"/>
      <c r="K48" s="112"/>
      <c r="L48" s="58">
        <f t="shared" si="0"/>
        <v>0</v>
      </c>
    </row>
    <row r="49" spans="1:12" ht="27">
      <c r="A49" s="91">
        <v>8</v>
      </c>
      <c r="B49" s="80" t="s">
        <v>168</v>
      </c>
      <c r="C49" s="56" t="s">
        <v>121</v>
      </c>
      <c r="D49" s="57"/>
      <c r="E49" s="57">
        <v>105.16</v>
      </c>
      <c r="F49" s="108"/>
      <c r="G49" s="90"/>
      <c r="H49" s="90"/>
      <c r="I49" s="90"/>
      <c r="J49" s="90"/>
      <c r="K49" s="90"/>
      <c r="L49" s="58"/>
    </row>
    <row r="50" spans="1:12" ht="13.5">
      <c r="A50" s="130"/>
      <c r="B50" s="106" t="s">
        <v>160</v>
      </c>
      <c r="C50" s="87" t="s">
        <v>0</v>
      </c>
      <c r="D50" s="87">
        <v>1</v>
      </c>
      <c r="E50" s="58">
        <f>E49*D50</f>
        <v>105.16</v>
      </c>
      <c r="F50" s="58"/>
      <c r="G50" s="58"/>
      <c r="H50" s="58"/>
      <c r="I50" s="58">
        <f>H50*E50</f>
        <v>0</v>
      </c>
      <c r="J50" s="58"/>
      <c r="K50" s="58"/>
      <c r="L50" s="58">
        <f t="shared" si="0"/>
        <v>0</v>
      </c>
    </row>
    <row r="51" spans="1:12" ht="13.5">
      <c r="A51" s="130"/>
      <c r="B51" s="126" t="s">
        <v>169</v>
      </c>
      <c r="C51" s="110" t="s">
        <v>143</v>
      </c>
      <c r="D51" s="224">
        <v>0.0408</v>
      </c>
      <c r="E51" s="108">
        <f>E49*D51</f>
        <v>4.290528</v>
      </c>
      <c r="F51" s="108"/>
      <c r="G51" s="108">
        <f>F51*E51</f>
        <v>0</v>
      </c>
      <c r="H51" s="108"/>
      <c r="I51" s="108"/>
      <c r="J51" s="108"/>
      <c r="K51" s="108"/>
      <c r="L51" s="58">
        <f t="shared" si="0"/>
        <v>0</v>
      </c>
    </row>
    <row r="52" spans="1:12" ht="40.5">
      <c r="A52" s="357">
        <v>9</v>
      </c>
      <c r="B52" s="359" t="s">
        <v>363</v>
      </c>
      <c r="C52" s="92" t="s">
        <v>121</v>
      </c>
      <c r="D52" s="81"/>
      <c r="E52" s="57">
        <v>27.5</v>
      </c>
      <c r="F52" s="108"/>
      <c r="G52" s="108"/>
      <c r="H52" s="108"/>
      <c r="I52" s="108"/>
      <c r="J52" s="108"/>
      <c r="K52" s="108"/>
      <c r="L52" s="108"/>
    </row>
    <row r="53" spans="1:12" ht="13.5">
      <c r="A53" s="120"/>
      <c r="B53" s="217" t="s">
        <v>199</v>
      </c>
      <c r="C53" s="79" t="s">
        <v>0</v>
      </c>
      <c r="D53" s="110">
        <v>1</v>
      </c>
      <c r="E53" s="108">
        <f>E52*D53</f>
        <v>27.5</v>
      </c>
      <c r="F53" s="108"/>
      <c r="G53" s="108"/>
      <c r="H53" s="108"/>
      <c r="I53" s="108">
        <f>H53*E53</f>
        <v>0</v>
      </c>
      <c r="J53" s="108"/>
      <c r="K53" s="108"/>
      <c r="L53" s="108">
        <f>K53+I53+G53</f>
        <v>0</v>
      </c>
    </row>
    <row r="54" spans="1:12" ht="13.5">
      <c r="A54" s="120"/>
      <c r="B54" s="217" t="s">
        <v>362</v>
      </c>
      <c r="C54" s="79" t="s">
        <v>143</v>
      </c>
      <c r="D54" s="110">
        <v>0.1</v>
      </c>
      <c r="E54" s="108">
        <f>E52*D54</f>
        <v>2.75</v>
      </c>
      <c r="F54" s="108"/>
      <c r="G54" s="108">
        <f>F54*E54</f>
        <v>0</v>
      </c>
      <c r="H54" s="108"/>
      <c r="I54" s="108"/>
      <c r="J54" s="108"/>
      <c r="K54" s="108"/>
      <c r="L54" s="108">
        <f>G54</f>
        <v>0</v>
      </c>
    </row>
    <row r="55" spans="1:12" ht="40.5">
      <c r="A55" s="357">
        <v>10</v>
      </c>
      <c r="B55" s="359" t="s">
        <v>367</v>
      </c>
      <c r="C55" s="92" t="s">
        <v>121</v>
      </c>
      <c r="D55" s="81"/>
      <c r="E55" s="57">
        <v>21.33</v>
      </c>
      <c r="F55" s="108"/>
      <c r="G55" s="108"/>
      <c r="H55" s="108"/>
      <c r="I55" s="108"/>
      <c r="J55" s="108"/>
      <c r="K55" s="108"/>
      <c r="L55" s="108"/>
    </row>
    <row r="56" spans="1:12" ht="13.5">
      <c r="A56" s="120"/>
      <c r="B56" s="217" t="s">
        <v>199</v>
      </c>
      <c r="C56" s="79" t="s">
        <v>0</v>
      </c>
      <c r="D56" s="110">
        <v>1</v>
      </c>
      <c r="E56" s="108">
        <f>E55*D56</f>
        <v>21.33</v>
      </c>
      <c r="F56" s="108"/>
      <c r="G56" s="108"/>
      <c r="H56" s="108"/>
      <c r="I56" s="108">
        <f>H56*E56</f>
        <v>0</v>
      </c>
      <c r="J56" s="108"/>
      <c r="K56" s="108"/>
      <c r="L56" s="108">
        <f>K56+I56+G56</f>
        <v>0</v>
      </c>
    </row>
    <row r="57" spans="1:12" ht="13.5">
      <c r="A57" s="120"/>
      <c r="B57" s="109" t="s">
        <v>364</v>
      </c>
      <c r="C57" s="79" t="s">
        <v>121</v>
      </c>
      <c r="D57" s="85">
        <v>1.02</v>
      </c>
      <c r="E57" s="108">
        <f>E55*D57</f>
        <v>21.7566</v>
      </c>
      <c r="F57" s="108"/>
      <c r="G57" s="108">
        <f>F57*E57</f>
        <v>0</v>
      </c>
      <c r="H57" s="108"/>
      <c r="I57" s="108"/>
      <c r="J57" s="108"/>
      <c r="K57" s="108"/>
      <c r="L57" s="108">
        <f>G57</f>
        <v>0</v>
      </c>
    </row>
    <row r="58" spans="1:12" ht="13.5">
      <c r="A58" s="120"/>
      <c r="B58" s="109" t="s">
        <v>324</v>
      </c>
      <c r="C58" s="79" t="s">
        <v>170</v>
      </c>
      <c r="D58" s="85">
        <v>7.9</v>
      </c>
      <c r="E58" s="108">
        <f>E55*D58</f>
        <v>168.507</v>
      </c>
      <c r="F58" s="108"/>
      <c r="G58" s="108">
        <f>F58*E58</f>
        <v>0</v>
      </c>
      <c r="H58" s="108"/>
      <c r="I58" s="108"/>
      <c r="J58" s="108"/>
      <c r="K58" s="108"/>
      <c r="L58" s="108">
        <f>G58</f>
        <v>0</v>
      </c>
    </row>
    <row r="59" spans="1:12" ht="13.5">
      <c r="A59" s="120"/>
      <c r="B59" s="220" t="s">
        <v>123</v>
      </c>
      <c r="C59" s="84" t="s">
        <v>0</v>
      </c>
      <c r="D59" s="112">
        <v>0.25</v>
      </c>
      <c r="E59" s="112">
        <f>E55*D59</f>
        <v>5.3325</v>
      </c>
      <c r="F59" s="112"/>
      <c r="G59" s="112">
        <f>F59*E59</f>
        <v>0</v>
      </c>
      <c r="H59" s="112"/>
      <c r="I59" s="112"/>
      <c r="J59" s="112"/>
      <c r="K59" s="112"/>
      <c r="L59" s="112">
        <f>G59</f>
        <v>0</v>
      </c>
    </row>
    <row r="60" spans="1:12" ht="27">
      <c r="A60" s="382">
        <v>11</v>
      </c>
      <c r="B60" s="122" t="s">
        <v>368</v>
      </c>
      <c r="C60" s="56" t="s">
        <v>205</v>
      </c>
      <c r="D60" s="57"/>
      <c r="E60" s="57">
        <v>1</v>
      </c>
      <c r="F60" s="108"/>
      <c r="G60" s="108"/>
      <c r="H60" s="108"/>
      <c r="I60" s="108"/>
      <c r="J60" s="108"/>
      <c r="K60" s="108"/>
      <c r="L60" s="108"/>
    </row>
    <row r="61" spans="1:12" ht="13.5">
      <c r="A61" s="201"/>
      <c r="B61" s="217" t="s">
        <v>199</v>
      </c>
      <c r="C61" s="79" t="s">
        <v>0</v>
      </c>
      <c r="D61" s="110">
        <v>1</v>
      </c>
      <c r="E61" s="108">
        <f>E60*D61</f>
        <v>1</v>
      </c>
      <c r="F61" s="108"/>
      <c r="G61" s="108"/>
      <c r="H61" s="108"/>
      <c r="I61" s="108">
        <f>H61*E61</f>
        <v>0</v>
      </c>
      <c r="J61" s="108"/>
      <c r="K61" s="108"/>
      <c r="L61" s="108">
        <f>K61+I61+G61</f>
        <v>0</v>
      </c>
    </row>
    <row r="62" spans="1:12" ht="13.5">
      <c r="A62" s="201"/>
      <c r="B62" s="121" t="s">
        <v>365</v>
      </c>
      <c r="C62" s="110" t="s">
        <v>124</v>
      </c>
      <c r="D62" s="108"/>
      <c r="E62" s="108">
        <v>12</v>
      </c>
      <c r="F62" s="108"/>
      <c r="G62" s="108">
        <f>F62*E62</f>
        <v>0</v>
      </c>
      <c r="H62" s="108"/>
      <c r="I62" s="108"/>
      <c r="J62" s="108"/>
      <c r="K62" s="108"/>
      <c r="L62" s="108">
        <f>G62</f>
        <v>0</v>
      </c>
    </row>
    <row r="63" spans="1:12" ht="13.5">
      <c r="A63" s="201"/>
      <c r="B63" s="121" t="s">
        <v>167</v>
      </c>
      <c r="C63" s="110" t="s">
        <v>124</v>
      </c>
      <c r="D63" s="108"/>
      <c r="E63" s="108">
        <v>12</v>
      </c>
      <c r="F63" s="108"/>
      <c r="G63" s="108">
        <f>F63*E63</f>
        <v>0</v>
      </c>
      <c r="H63" s="108"/>
      <c r="I63" s="108"/>
      <c r="J63" s="108"/>
      <c r="K63" s="108"/>
      <c r="L63" s="108">
        <f>G63</f>
        <v>0</v>
      </c>
    </row>
    <row r="64" spans="1:12" ht="13.5">
      <c r="A64" s="201"/>
      <c r="B64" s="121" t="s">
        <v>176</v>
      </c>
      <c r="C64" s="110" t="s">
        <v>197</v>
      </c>
      <c r="D64" s="108"/>
      <c r="E64" s="108">
        <v>3</v>
      </c>
      <c r="F64" s="108"/>
      <c r="G64" s="108">
        <f>F64*E64</f>
        <v>0</v>
      </c>
      <c r="H64" s="108"/>
      <c r="I64" s="108"/>
      <c r="J64" s="108"/>
      <c r="K64" s="108"/>
      <c r="L64" s="108">
        <f>G64</f>
        <v>0</v>
      </c>
    </row>
    <row r="65" spans="1:12" ht="13.5">
      <c r="A65" s="201"/>
      <c r="B65" s="220" t="s">
        <v>123</v>
      </c>
      <c r="C65" s="84" t="s">
        <v>0</v>
      </c>
      <c r="D65" s="112"/>
      <c r="E65" s="112">
        <v>15</v>
      </c>
      <c r="F65" s="112"/>
      <c r="G65" s="112">
        <f>F65*E65</f>
        <v>0</v>
      </c>
      <c r="H65" s="112"/>
      <c r="I65" s="112"/>
      <c r="J65" s="112"/>
      <c r="K65" s="112"/>
      <c r="L65" s="112">
        <f>G65</f>
        <v>0</v>
      </c>
    </row>
    <row r="66" spans="1:12" ht="40.5">
      <c r="A66" s="382">
        <v>12</v>
      </c>
      <c r="B66" s="122" t="s">
        <v>369</v>
      </c>
      <c r="C66" s="56" t="s">
        <v>121</v>
      </c>
      <c r="D66" s="57"/>
      <c r="E66" s="57">
        <v>27.5</v>
      </c>
      <c r="F66" s="108"/>
      <c r="G66" s="108"/>
      <c r="H66" s="108"/>
      <c r="I66" s="108"/>
      <c r="J66" s="108"/>
      <c r="K66" s="108"/>
      <c r="L66" s="108"/>
    </row>
    <row r="67" spans="1:12" ht="13.5">
      <c r="A67" s="201"/>
      <c r="B67" s="217" t="s">
        <v>199</v>
      </c>
      <c r="C67" s="79" t="s">
        <v>0</v>
      </c>
      <c r="D67" s="110">
        <v>1</v>
      </c>
      <c r="E67" s="108">
        <f>E66*D67</f>
        <v>27.5</v>
      </c>
      <c r="F67" s="108"/>
      <c r="G67" s="108"/>
      <c r="H67" s="108"/>
      <c r="I67" s="108">
        <f>H67*E67</f>
        <v>0</v>
      </c>
      <c r="J67" s="108"/>
      <c r="K67" s="108"/>
      <c r="L67" s="108">
        <f>K67+I67+G67</f>
        <v>0</v>
      </c>
    </row>
    <row r="68" spans="1:12" ht="13.5">
      <c r="A68" s="201"/>
      <c r="B68" s="121" t="s">
        <v>173</v>
      </c>
      <c r="C68" s="87" t="s">
        <v>197</v>
      </c>
      <c r="D68" s="87">
        <v>0.25</v>
      </c>
      <c r="E68" s="58">
        <f>E66*D68</f>
        <v>6.875</v>
      </c>
      <c r="F68" s="87"/>
      <c r="G68" s="58">
        <f>F68*E68</f>
        <v>0</v>
      </c>
      <c r="H68" s="58"/>
      <c r="I68" s="58"/>
      <c r="J68" s="58"/>
      <c r="K68" s="58"/>
      <c r="L68" s="58">
        <f>G68</f>
        <v>0</v>
      </c>
    </row>
    <row r="69" spans="1:12" ht="13.5">
      <c r="A69" s="201"/>
      <c r="B69" s="220" t="s">
        <v>366</v>
      </c>
      <c r="C69" s="91" t="s">
        <v>197</v>
      </c>
      <c r="D69" s="91">
        <v>0.25</v>
      </c>
      <c r="E69" s="128">
        <f>E66*D69</f>
        <v>6.875</v>
      </c>
      <c r="F69" s="91"/>
      <c r="G69" s="128">
        <f>F69*E69</f>
        <v>0</v>
      </c>
      <c r="H69" s="128"/>
      <c r="I69" s="128"/>
      <c r="J69" s="128"/>
      <c r="K69" s="128"/>
      <c r="L69" s="128">
        <f>G69</f>
        <v>0</v>
      </c>
    </row>
    <row r="70" spans="1:12" ht="40.5">
      <c r="A70" s="357">
        <v>13</v>
      </c>
      <c r="B70" s="377" t="s">
        <v>347</v>
      </c>
      <c r="C70" s="92" t="s">
        <v>121</v>
      </c>
      <c r="D70" s="81"/>
      <c r="E70" s="57">
        <v>8.43</v>
      </c>
      <c r="F70" s="123"/>
      <c r="G70" s="58"/>
      <c r="H70" s="108"/>
      <c r="I70" s="108"/>
      <c r="J70" s="108"/>
      <c r="K70" s="108"/>
      <c r="L70" s="58"/>
    </row>
    <row r="71" spans="1:12" ht="13.5">
      <c r="A71" s="120"/>
      <c r="B71" s="217" t="s">
        <v>199</v>
      </c>
      <c r="C71" s="79" t="s">
        <v>0</v>
      </c>
      <c r="D71" s="85">
        <v>1</v>
      </c>
      <c r="E71" s="134">
        <f>E70*D71</f>
        <v>8.43</v>
      </c>
      <c r="F71" s="223"/>
      <c r="G71" s="134"/>
      <c r="H71" s="134"/>
      <c r="I71" s="134">
        <f>H71*E71</f>
        <v>0</v>
      </c>
      <c r="J71" s="134"/>
      <c r="K71" s="134"/>
      <c r="L71" s="58">
        <f t="shared" si="0"/>
        <v>0</v>
      </c>
    </row>
    <row r="72" spans="1:12" ht="27">
      <c r="A72" s="120"/>
      <c r="B72" s="220" t="s">
        <v>490</v>
      </c>
      <c r="C72" s="79" t="s">
        <v>121</v>
      </c>
      <c r="D72" s="85">
        <v>1.05</v>
      </c>
      <c r="E72" s="58">
        <f>E70*D72</f>
        <v>8.8515</v>
      </c>
      <c r="F72" s="88"/>
      <c r="G72" s="134">
        <f>F72*E72</f>
        <v>0</v>
      </c>
      <c r="H72" s="58"/>
      <c r="I72" s="134"/>
      <c r="J72" s="134"/>
      <c r="K72" s="134"/>
      <c r="L72" s="58">
        <f t="shared" si="0"/>
        <v>0</v>
      </c>
    </row>
    <row r="73" spans="1:12" ht="13.5">
      <c r="A73" s="120"/>
      <c r="B73" s="121" t="s">
        <v>489</v>
      </c>
      <c r="C73" s="79" t="s">
        <v>124</v>
      </c>
      <c r="D73" s="85"/>
      <c r="E73" s="108">
        <v>6</v>
      </c>
      <c r="F73" s="123"/>
      <c r="G73" s="134">
        <f>F73*E73</f>
        <v>0</v>
      </c>
      <c r="H73" s="108"/>
      <c r="I73" s="144"/>
      <c r="J73" s="144"/>
      <c r="K73" s="144"/>
      <c r="L73" s="58">
        <f>G73</f>
        <v>0</v>
      </c>
    </row>
    <row r="74" spans="1:12" ht="40.5">
      <c r="A74" s="91">
        <v>14</v>
      </c>
      <c r="B74" s="80" t="s">
        <v>318</v>
      </c>
      <c r="C74" s="56" t="s">
        <v>121</v>
      </c>
      <c r="D74" s="57"/>
      <c r="E74" s="57">
        <v>306.54</v>
      </c>
      <c r="F74" s="58"/>
      <c r="G74" s="108"/>
      <c r="H74" s="108"/>
      <c r="I74" s="108"/>
      <c r="J74" s="108"/>
      <c r="K74" s="108"/>
      <c r="L74" s="58"/>
    </row>
    <row r="75" spans="1:12" ht="13.5">
      <c r="A75" s="93"/>
      <c r="B75" s="106" t="s">
        <v>160</v>
      </c>
      <c r="C75" s="87" t="s">
        <v>0</v>
      </c>
      <c r="D75" s="87">
        <v>1</v>
      </c>
      <c r="E75" s="58">
        <f>E74*D75</f>
        <v>306.54</v>
      </c>
      <c r="F75" s="58"/>
      <c r="G75" s="58"/>
      <c r="H75" s="58"/>
      <c r="I75" s="58">
        <f>H75*E75</f>
        <v>0</v>
      </c>
      <c r="J75" s="58"/>
      <c r="K75" s="58"/>
      <c r="L75" s="58">
        <f t="shared" si="0"/>
        <v>0</v>
      </c>
    </row>
    <row r="76" spans="1:12" ht="13.5">
      <c r="A76" s="93"/>
      <c r="B76" s="126" t="s">
        <v>169</v>
      </c>
      <c r="C76" s="110" t="s">
        <v>143</v>
      </c>
      <c r="D76" s="224">
        <v>0.0306</v>
      </c>
      <c r="E76" s="108">
        <f>E74*D76</f>
        <v>9.380124</v>
      </c>
      <c r="F76" s="108"/>
      <c r="G76" s="108">
        <f>F76*E76</f>
        <v>0</v>
      </c>
      <c r="H76" s="108"/>
      <c r="I76" s="108"/>
      <c r="J76" s="108"/>
      <c r="K76" s="108"/>
      <c r="L76" s="58">
        <f t="shared" si="0"/>
        <v>0</v>
      </c>
    </row>
    <row r="77" spans="1:12" ht="40.5">
      <c r="A77" s="91">
        <v>15</v>
      </c>
      <c r="B77" s="80" t="s">
        <v>339</v>
      </c>
      <c r="C77" s="56" t="s">
        <v>124</v>
      </c>
      <c r="D77" s="57"/>
      <c r="E77" s="57">
        <v>92.6</v>
      </c>
      <c r="F77" s="58"/>
      <c r="G77" s="108"/>
      <c r="H77" s="108"/>
      <c r="I77" s="108"/>
      <c r="J77" s="108"/>
      <c r="K77" s="108"/>
      <c r="L77" s="58"/>
    </row>
    <row r="78" spans="1:12" ht="13.5">
      <c r="A78" s="130"/>
      <c r="B78" s="106" t="s">
        <v>160</v>
      </c>
      <c r="C78" s="87" t="s">
        <v>0</v>
      </c>
      <c r="D78" s="87">
        <v>1</v>
      </c>
      <c r="E78" s="58">
        <f>E77*D78</f>
        <v>92.6</v>
      </c>
      <c r="F78" s="58"/>
      <c r="G78" s="58"/>
      <c r="H78" s="58"/>
      <c r="I78" s="58">
        <f>H78*E78</f>
        <v>0</v>
      </c>
      <c r="J78" s="58"/>
      <c r="K78" s="58"/>
      <c r="L78" s="58">
        <f t="shared" si="0"/>
        <v>0</v>
      </c>
    </row>
    <row r="79" spans="1:12" ht="13.5">
      <c r="A79" s="130"/>
      <c r="B79" s="126" t="s">
        <v>169</v>
      </c>
      <c r="C79" s="110" t="s">
        <v>143</v>
      </c>
      <c r="D79" s="145">
        <v>0.007</v>
      </c>
      <c r="E79" s="108">
        <f>E77*D79</f>
        <v>0.6482</v>
      </c>
      <c r="F79" s="108"/>
      <c r="G79" s="108">
        <f>F79*E79</f>
        <v>0</v>
      </c>
      <c r="H79" s="108"/>
      <c r="I79" s="108"/>
      <c r="J79" s="108"/>
      <c r="K79" s="108"/>
      <c r="L79" s="58">
        <f t="shared" si="0"/>
        <v>0</v>
      </c>
    </row>
    <row r="80" spans="1:12" ht="27">
      <c r="A80" s="91">
        <v>16</v>
      </c>
      <c r="B80" s="80" t="s">
        <v>341</v>
      </c>
      <c r="C80" s="56" t="s">
        <v>121</v>
      </c>
      <c r="D80" s="57"/>
      <c r="E80" s="57">
        <v>91</v>
      </c>
      <c r="F80" s="58"/>
      <c r="G80" s="108"/>
      <c r="H80" s="108"/>
      <c r="I80" s="108"/>
      <c r="J80" s="108"/>
      <c r="K80" s="108"/>
      <c r="L80" s="58"/>
    </row>
    <row r="81" spans="1:12" ht="13.5">
      <c r="A81" s="93"/>
      <c r="B81" s="106" t="s">
        <v>160</v>
      </c>
      <c r="C81" s="87" t="s">
        <v>0</v>
      </c>
      <c r="D81" s="87">
        <v>1</v>
      </c>
      <c r="E81" s="58">
        <f>E80*D81</f>
        <v>91</v>
      </c>
      <c r="F81" s="58"/>
      <c r="G81" s="58"/>
      <c r="H81" s="58"/>
      <c r="I81" s="58">
        <f>H81*E81</f>
        <v>0</v>
      </c>
      <c r="J81" s="58"/>
      <c r="K81" s="58"/>
      <c r="L81" s="58">
        <f t="shared" si="0"/>
        <v>0</v>
      </c>
    </row>
    <row r="82" spans="1:12" ht="13.5">
      <c r="A82" s="93"/>
      <c r="B82" s="126" t="s">
        <v>317</v>
      </c>
      <c r="C82" s="110" t="s">
        <v>145</v>
      </c>
      <c r="D82" s="224">
        <v>0.033</v>
      </c>
      <c r="E82" s="108">
        <f>E80*D82</f>
        <v>3.003</v>
      </c>
      <c r="F82" s="108"/>
      <c r="G82" s="108">
        <f>F82*E82</f>
        <v>0</v>
      </c>
      <c r="H82" s="108"/>
      <c r="I82" s="108"/>
      <c r="J82" s="108"/>
      <c r="K82" s="108"/>
      <c r="L82" s="58">
        <f t="shared" si="0"/>
        <v>0</v>
      </c>
    </row>
    <row r="83" spans="1:12" ht="27">
      <c r="A83" s="91">
        <v>17</v>
      </c>
      <c r="B83" s="80" t="s">
        <v>340</v>
      </c>
      <c r="C83" s="56" t="s">
        <v>124</v>
      </c>
      <c r="D83" s="57"/>
      <c r="E83" s="57">
        <v>21.4</v>
      </c>
      <c r="F83" s="58"/>
      <c r="G83" s="108"/>
      <c r="H83" s="108"/>
      <c r="I83" s="108"/>
      <c r="J83" s="108"/>
      <c r="K83" s="108"/>
      <c r="L83" s="58"/>
    </row>
    <row r="84" spans="1:12" ht="13.5">
      <c r="A84" s="130"/>
      <c r="B84" s="106" t="s">
        <v>160</v>
      </c>
      <c r="C84" s="87" t="s">
        <v>0</v>
      </c>
      <c r="D84" s="87">
        <v>1</v>
      </c>
      <c r="E84" s="58">
        <f>E83*D84</f>
        <v>21.4</v>
      </c>
      <c r="F84" s="58"/>
      <c r="G84" s="58"/>
      <c r="H84" s="58"/>
      <c r="I84" s="58">
        <f>H84*E84</f>
        <v>0</v>
      </c>
      <c r="J84" s="58"/>
      <c r="K84" s="58"/>
      <c r="L84" s="58">
        <f t="shared" si="0"/>
        <v>0</v>
      </c>
    </row>
    <row r="85" spans="1:12" ht="13.5">
      <c r="A85" s="130"/>
      <c r="B85" s="126" t="s">
        <v>317</v>
      </c>
      <c r="C85" s="110" t="s">
        <v>143</v>
      </c>
      <c r="D85" s="145">
        <v>0.007</v>
      </c>
      <c r="E85" s="108">
        <f>E83*D85</f>
        <v>0.1498</v>
      </c>
      <c r="F85" s="108"/>
      <c r="G85" s="108">
        <f>F85*E85</f>
        <v>0</v>
      </c>
      <c r="H85" s="108"/>
      <c r="I85" s="108"/>
      <c r="J85" s="108"/>
      <c r="K85" s="108"/>
      <c r="L85" s="58">
        <f t="shared" si="0"/>
        <v>0</v>
      </c>
    </row>
    <row r="86" spans="1:12" ht="27">
      <c r="A86" s="357">
        <v>18</v>
      </c>
      <c r="B86" s="395" t="s">
        <v>319</v>
      </c>
      <c r="C86" s="103" t="s">
        <v>121</v>
      </c>
      <c r="D86" s="104"/>
      <c r="E86" s="356">
        <v>133.66</v>
      </c>
      <c r="F86" s="112"/>
      <c r="G86" s="112"/>
      <c r="H86" s="112"/>
      <c r="I86" s="112"/>
      <c r="J86" s="112"/>
      <c r="K86" s="112"/>
      <c r="L86" s="58"/>
    </row>
    <row r="87" spans="1:12" ht="13.5">
      <c r="A87" s="120"/>
      <c r="B87" s="217" t="s">
        <v>199</v>
      </c>
      <c r="C87" s="79" t="s">
        <v>0</v>
      </c>
      <c r="D87" s="110">
        <v>1</v>
      </c>
      <c r="E87" s="108">
        <f>E86*D87</f>
        <v>133.66</v>
      </c>
      <c r="F87" s="108"/>
      <c r="G87" s="108"/>
      <c r="H87" s="108"/>
      <c r="I87" s="108">
        <f>H87*E87</f>
        <v>0</v>
      </c>
      <c r="J87" s="108"/>
      <c r="K87" s="108"/>
      <c r="L87" s="58">
        <f t="shared" si="0"/>
        <v>0</v>
      </c>
    </row>
    <row r="88" spans="1:12" ht="27">
      <c r="A88" s="120"/>
      <c r="B88" s="225" t="s">
        <v>320</v>
      </c>
      <c r="C88" s="98" t="s">
        <v>121</v>
      </c>
      <c r="D88" s="99">
        <v>1.05</v>
      </c>
      <c r="E88" s="128">
        <f>E86*D88</f>
        <v>140.343</v>
      </c>
      <c r="F88" s="128"/>
      <c r="G88" s="128">
        <f>F88*E88</f>
        <v>0</v>
      </c>
      <c r="H88" s="128"/>
      <c r="I88" s="128"/>
      <c r="J88" s="128"/>
      <c r="K88" s="128"/>
      <c r="L88" s="58">
        <f t="shared" si="0"/>
        <v>0</v>
      </c>
    </row>
    <row r="89" spans="1:12" ht="27">
      <c r="A89" s="120"/>
      <c r="B89" s="318" t="s">
        <v>321</v>
      </c>
      <c r="C89" s="98" t="s">
        <v>149</v>
      </c>
      <c r="D89" s="99"/>
      <c r="E89" s="128">
        <v>6</v>
      </c>
      <c r="F89" s="128"/>
      <c r="G89" s="128">
        <f>F89*E89</f>
        <v>0</v>
      </c>
      <c r="H89" s="128"/>
      <c r="I89" s="128"/>
      <c r="J89" s="128"/>
      <c r="K89" s="128"/>
      <c r="L89" s="58">
        <f t="shared" si="0"/>
        <v>0</v>
      </c>
    </row>
    <row r="90" spans="1:12" ht="27">
      <c r="A90" s="357">
        <v>19</v>
      </c>
      <c r="B90" s="359" t="s">
        <v>322</v>
      </c>
      <c r="C90" s="92" t="s">
        <v>121</v>
      </c>
      <c r="D90" s="81"/>
      <c r="E90" s="57">
        <v>80.5</v>
      </c>
      <c r="F90" s="108"/>
      <c r="G90" s="108"/>
      <c r="H90" s="108"/>
      <c r="I90" s="108"/>
      <c r="J90" s="108"/>
      <c r="K90" s="108"/>
      <c r="L90" s="58"/>
    </row>
    <row r="91" spans="1:12" ht="13.5">
      <c r="A91" s="120"/>
      <c r="B91" s="217" t="s">
        <v>199</v>
      </c>
      <c r="C91" s="79" t="s">
        <v>0</v>
      </c>
      <c r="D91" s="110">
        <v>1</v>
      </c>
      <c r="E91" s="108">
        <f>E90*D91</f>
        <v>80.5</v>
      </c>
      <c r="F91" s="108"/>
      <c r="G91" s="108"/>
      <c r="H91" s="108"/>
      <c r="I91" s="108">
        <f>H91*E91</f>
        <v>0</v>
      </c>
      <c r="J91" s="108"/>
      <c r="K91" s="108"/>
      <c r="L91" s="58">
        <f t="shared" si="0"/>
        <v>0</v>
      </c>
    </row>
    <row r="92" spans="1:12" ht="27">
      <c r="A92" s="120"/>
      <c r="B92" s="109" t="s">
        <v>323</v>
      </c>
      <c r="C92" s="79" t="s">
        <v>121</v>
      </c>
      <c r="D92" s="85">
        <v>1.02</v>
      </c>
      <c r="E92" s="58">
        <f>E90*D92</f>
        <v>82.11</v>
      </c>
      <c r="F92" s="58"/>
      <c r="G92" s="58">
        <f>F92*E92</f>
        <v>0</v>
      </c>
      <c r="H92" s="58"/>
      <c r="I92" s="58"/>
      <c r="J92" s="58"/>
      <c r="K92" s="58"/>
      <c r="L92" s="58">
        <f t="shared" si="0"/>
        <v>0</v>
      </c>
    </row>
    <row r="93" spans="1:12" ht="13.5">
      <c r="A93" s="120"/>
      <c r="B93" s="109" t="s">
        <v>324</v>
      </c>
      <c r="C93" s="79" t="s">
        <v>170</v>
      </c>
      <c r="D93" s="85">
        <v>7.9</v>
      </c>
      <c r="E93" s="108">
        <f>E90*D93</f>
        <v>635.95</v>
      </c>
      <c r="F93" s="108"/>
      <c r="G93" s="108">
        <f>F93*E93</f>
        <v>0</v>
      </c>
      <c r="H93" s="108"/>
      <c r="I93" s="108"/>
      <c r="J93" s="108"/>
      <c r="K93" s="108"/>
      <c r="L93" s="58">
        <f t="shared" si="0"/>
        <v>0</v>
      </c>
    </row>
    <row r="94" spans="1:12" ht="13.5">
      <c r="A94" s="120"/>
      <c r="B94" s="220" t="s">
        <v>123</v>
      </c>
      <c r="C94" s="84" t="s">
        <v>0</v>
      </c>
      <c r="D94" s="112">
        <v>0.26</v>
      </c>
      <c r="E94" s="112">
        <f>E90*D94</f>
        <v>20.93</v>
      </c>
      <c r="F94" s="112"/>
      <c r="G94" s="108">
        <f>F94*E94</f>
        <v>0</v>
      </c>
      <c r="H94" s="112"/>
      <c r="I94" s="112"/>
      <c r="J94" s="112"/>
      <c r="K94" s="112"/>
      <c r="L94" s="58">
        <f t="shared" si="0"/>
        <v>0</v>
      </c>
    </row>
    <row r="95" spans="1:12" ht="13.5">
      <c r="A95" s="357">
        <v>20</v>
      </c>
      <c r="B95" s="396" t="s">
        <v>325</v>
      </c>
      <c r="C95" s="92" t="s">
        <v>121</v>
      </c>
      <c r="D95" s="81"/>
      <c r="E95" s="57">
        <v>55.25</v>
      </c>
      <c r="F95" s="108"/>
      <c r="G95" s="108"/>
      <c r="H95" s="108"/>
      <c r="I95" s="108"/>
      <c r="J95" s="108"/>
      <c r="K95" s="108"/>
      <c r="L95" s="58"/>
    </row>
    <row r="96" spans="1:12" ht="13.5">
      <c r="A96" s="120"/>
      <c r="B96" s="217" t="s">
        <v>199</v>
      </c>
      <c r="C96" s="79" t="s">
        <v>0</v>
      </c>
      <c r="D96" s="110">
        <v>1</v>
      </c>
      <c r="E96" s="108">
        <f>E95*D96</f>
        <v>55.25</v>
      </c>
      <c r="F96" s="108"/>
      <c r="G96" s="108"/>
      <c r="H96" s="108"/>
      <c r="I96" s="108">
        <f>H96*E96</f>
        <v>0</v>
      </c>
      <c r="J96" s="108"/>
      <c r="K96" s="108"/>
      <c r="L96" s="58">
        <f aca="true" t="shared" si="1" ref="L96:L151">K96+I96+G96</f>
        <v>0</v>
      </c>
    </row>
    <row r="97" spans="1:12" ht="27">
      <c r="A97" s="120"/>
      <c r="B97" s="119" t="s">
        <v>326</v>
      </c>
      <c r="C97" s="98" t="s">
        <v>121</v>
      </c>
      <c r="D97" s="99">
        <v>1.05</v>
      </c>
      <c r="E97" s="128">
        <f>E95*D97</f>
        <v>58.0125</v>
      </c>
      <c r="F97" s="58"/>
      <c r="G97" s="58">
        <f>F97*E97</f>
        <v>0</v>
      </c>
      <c r="H97" s="58"/>
      <c r="I97" s="58"/>
      <c r="J97" s="58"/>
      <c r="K97" s="58"/>
      <c r="L97" s="58">
        <f t="shared" si="1"/>
        <v>0</v>
      </c>
    </row>
    <row r="98" spans="1:12" ht="27">
      <c r="A98" s="357">
        <v>21</v>
      </c>
      <c r="B98" s="354" t="s">
        <v>327</v>
      </c>
      <c r="C98" s="92" t="s">
        <v>121</v>
      </c>
      <c r="D98" s="81"/>
      <c r="E98" s="57">
        <v>61.28</v>
      </c>
      <c r="F98" s="123"/>
      <c r="G98" s="144"/>
      <c r="H98" s="108"/>
      <c r="I98" s="144"/>
      <c r="J98" s="144"/>
      <c r="K98" s="144"/>
      <c r="L98" s="58"/>
    </row>
    <row r="99" spans="1:12" ht="13.5">
      <c r="A99" s="120"/>
      <c r="B99" s="217" t="s">
        <v>199</v>
      </c>
      <c r="C99" s="79" t="s">
        <v>0</v>
      </c>
      <c r="D99" s="85">
        <v>1</v>
      </c>
      <c r="E99" s="144">
        <f>E98*D99</f>
        <v>61.28</v>
      </c>
      <c r="F99" s="123"/>
      <c r="G99" s="144"/>
      <c r="H99" s="144"/>
      <c r="I99" s="144">
        <f>H99*E99</f>
        <v>0</v>
      </c>
      <c r="J99" s="144"/>
      <c r="K99" s="144"/>
      <c r="L99" s="58">
        <f t="shared" si="1"/>
        <v>0</v>
      </c>
    </row>
    <row r="100" spans="1:12" ht="13.5">
      <c r="A100" s="120"/>
      <c r="B100" s="193" t="s">
        <v>328</v>
      </c>
      <c r="C100" s="79" t="s">
        <v>121</v>
      </c>
      <c r="D100" s="85">
        <v>1.02</v>
      </c>
      <c r="E100" s="108">
        <f>E98*D100</f>
        <v>62.5056</v>
      </c>
      <c r="F100" s="123"/>
      <c r="G100" s="144">
        <f>F100*E100</f>
        <v>0</v>
      </c>
      <c r="H100" s="108"/>
      <c r="I100" s="144"/>
      <c r="J100" s="144"/>
      <c r="K100" s="144"/>
      <c r="L100" s="58">
        <f t="shared" si="1"/>
        <v>0</v>
      </c>
    </row>
    <row r="101" spans="1:12" ht="13.5">
      <c r="A101" s="120"/>
      <c r="B101" s="193" t="s">
        <v>324</v>
      </c>
      <c r="C101" s="79" t="s">
        <v>170</v>
      </c>
      <c r="D101" s="85">
        <v>7.9</v>
      </c>
      <c r="E101" s="58">
        <f>E98*D101</f>
        <v>484.112</v>
      </c>
      <c r="F101" s="88"/>
      <c r="G101" s="134">
        <f>F101*E101</f>
        <v>0</v>
      </c>
      <c r="H101" s="58"/>
      <c r="I101" s="134"/>
      <c r="J101" s="134"/>
      <c r="K101" s="134"/>
      <c r="L101" s="58">
        <f t="shared" si="1"/>
        <v>0</v>
      </c>
    </row>
    <row r="102" spans="1:12" ht="27">
      <c r="A102" s="357">
        <v>22</v>
      </c>
      <c r="B102" s="396" t="s">
        <v>329</v>
      </c>
      <c r="C102" s="92" t="s">
        <v>121</v>
      </c>
      <c r="D102" s="81"/>
      <c r="E102" s="57">
        <v>105.16</v>
      </c>
      <c r="F102" s="108"/>
      <c r="G102" s="108"/>
      <c r="H102" s="108"/>
      <c r="I102" s="108"/>
      <c r="J102" s="108"/>
      <c r="K102" s="108"/>
      <c r="L102" s="58"/>
    </row>
    <row r="103" spans="1:12" ht="13.5">
      <c r="A103" s="120"/>
      <c r="B103" s="217" t="s">
        <v>199</v>
      </c>
      <c r="C103" s="79" t="s">
        <v>0</v>
      </c>
      <c r="D103" s="110">
        <v>1</v>
      </c>
      <c r="E103" s="108">
        <f>E102*D103</f>
        <v>105.16</v>
      </c>
      <c r="F103" s="108"/>
      <c r="G103" s="108"/>
      <c r="H103" s="108"/>
      <c r="I103" s="108">
        <f>H103*E103</f>
        <v>0</v>
      </c>
      <c r="J103" s="108"/>
      <c r="K103" s="108"/>
      <c r="L103" s="58">
        <f t="shared" si="1"/>
        <v>0</v>
      </c>
    </row>
    <row r="104" spans="1:12" ht="27">
      <c r="A104" s="120"/>
      <c r="B104" s="109" t="s">
        <v>330</v>
      </c>
      <c r="C104" s="79" t="s">
        <v>121</v>
      </c>
      <c r="D104" s="85">
        <v>1.02</v>
      </c>
      <c r="E104" s="58">
        <f>E102*D104</f>
        <v>107.2632</v>
      </c>
      <c r="F104" s="58"/>
      <c r="G104" s="58">
        <f>F104*E104</f>
        <v>0</v>
      </c>
      <c r="H104" s="58"/>
      <c r="I104" s="58"/>
      <c r="J104" s="58"/>
      <c r="K104" s="58"/>
      <c r="L104" s="58">
        <f t="shared" si="1"/>
        <v>0</v>
      </c>
    </row>
    <row r="105" spans="1:12" ht="13.5">
      <c r="A105" s="120"/>
      <c r="B105" s="109" t="s">
        <v>324</v>
      </c>
      <c r="C105" s="79" t="s">
        <v>170</v>
      </c>
      <c r="D105" s="85">
        <v>7.9</v>
      </c>
      <c r="E105" s="108">
        <f>E102*D105</f>
        <v>830.764</v>
      </c>
      <c r="F105" s="108"/>
      <c r="G105" s="108">
        <f>F105*E105</f>
        <v>0</v>
      </c>
      <c r="H105" s="108"/>
      <c r="I105" s="108"/>
      <c r="J105" s="108"/>
      <c r="K105" s="108"/>
      <c r="L105" s="58">
        <f t="shared" si="1"/>
        <v>0</v>
      </c>
    </row>
    <row r="106" spans="1:12" ht="13.5">
      <c r="A106" s="120"/>
      <c r="B106" s="225" t="s">
        <v>123</v>
      </c>
      <c r="C106" s="98" t="s">
        <v>0</v>
      </c>
      <c r="D106" s="99">
        <v>0.26</v>
      </c>
      <c r="E106" s="112">
        <f>E102*D106</f>
        <v>27.3416</v>
      </c>
      <c r="F106" s="108"/>
      <c r="G106" s="108">
        <f>F106*E106</f>
        <v>0</v>
      </c>
      <c r="H106" s="108"/>
      <c r="I106" s="108"/>
      <c r="J106" s="108"/>
      <c r="K106" s="108"/>
      <c r="L106" s="58">
        <f t="shared" si="1"/>
        <v>0</v>
      </c>
    </row>
    <row r="107" spans="1:12" ht="27">
      <c r="A107" s="357">
        <v>23</v>
      </c>
      <c r="B107" s="359" t="s">
        <v>331</v>
      </c>
      <c r="C107" s="92" t="s">
        <v>124</v>
      </c>
      <c r="D107" s="81"/>
      <c r="E107" s="57">
        <v>95.45</v>
      </c>
      <c r="F107" s="108"/>
      <c r="G107" s="108"/>
      <c r="H107" s="108"/>
      <c r="I107" s="108"/>
      <c r="J107" s="108"/>
      <c r="K107" s="108"/>
      <c r="L107" s="58"/>
    </row>
    <row r="108" spans="1:12" ht="13.5">
      <c r="A108" s="120"/>
      <c r="B108" s="217" t="s">
        <v>199</v>
      </c>
      <c r="C108" s="79" t="s">
        <v>0</v>
      </c>
      <c r="D108" s="110">
        <v>1</v>
      </c>
      <c r="E108" s="108">
        <f>E107*D108</f>
        <v>95.45</v>
      </c>
      <c r="F108" s="108"/>
      <c r="G108" s="108"/>
      <c r="H108" s="108"/>
      <c r="I108" s="108">
        <f>H108*E108</f>
        <v>0</v>
      </c>
      <c r="J108" s="108"/>
      <c r="K108" s="108"/>
      <c r="L108" s="58">
        <f t="shared" si="1"/>
        <v>0</v>
      </c>
    </row>
    <row r="109" spans="1:12" ht="27">
      <c r="A109" s="120"/>
      <c r="B109" s="109" t="s">
        <v>330</v>
      </c>
      <c r="C109" s="79" t="s">
        <v>121</v>
      </c>
      <c r="D109" s="85">
        <v>0.08</v>
      </c>
      <c r="E109" s="58">
        <f>E102*D109</f>
        <v>8.4128</v>
      </c>
      <c r="F109" s="58"/>
      <c r="G109" s="58">
        <f>F109*E109</f>
        <v>0</v>
      </c>
      <c r="H109" s="58"/>
      <c r="I109" s="58"/>
      <c r="J109" s="58"/>
      <c r="K109" s="58"/>
      <c r="L109" s="58">
        <f t="shared" si="1"/>
        <v>0</v>
      </c>
    </row>
    <row r="110" spans="1:12" ht="13.5">
      <c r="A110" s="120"/>
      <c r="B110" s="225" t="s">
        <v>324</v>
      </c>
      <c r="C110" s="98" t="s">
        <v>170</v>
      </c>
      <c r="D110" s="99">
        <v>0.63</v>
      </c>
      <c r="E110" s="112">
        <f>E102*D110</f>
        <v>66.2508</v>
      </c>
      <c r="F110" s="112"/>
      <c r="G110" s="112">
        <f>F110*E110</f>
        <v>0</v>
      </c>
      <c r="H110" s="112"/>
      <c r="I110" s="112"/>
      <c r="J110" s="112"/>
      <c r="K110" s="112"/>
      <c r="L110" s="58">
        <f t="shared" si="1"/>
        <v>0</v>
      </c>
    </row>
    <row r="111" spans="1:12" ht="40.5">
      <c r="A111" s="357">
        <v>24</v>
      </c>
      <c r="B111" s="359" t="s">
        <v>332</v>
      </c>
      <c r="C111" s="92" t="s">
        <v>121</v>
      </c>
      <c r="D111" s="81"/>
      <c r="E111" s="57">
        <v>272.89</v>
      </c>
      <c r="F111" s="108"/>
      <c r="G111" s="108"/>
      <c r="H111" s="108"/>
      <c r="I111" s="108"/>
      <c r="J111" s="108"/>
      <c r="K111" s="108"/>
      <c r="L111" s="58"/>
    </row>
    <row r="112" spans="1:12" ht="13.5">
      <c r="A112" s="120"/>
      <c r="B112" s="217" t="s">
        <v>199</v>
      </c>
      <c r="C112" s="79" t="s">
        <v>0</v>
      </c>
      <c r="D112" s="110">
        <v>1</v>
      </c>
      <c r="E112" s="108">
        <f>E111*D112</f>
        <v>272.89</v>
      </c>
      <c r="F112" s="108"/>
      <c r="G112" s="108"/>
      <c r="H112" s="108"/>
      <c r="I112" s="108">
        <f>H112*E112</f>
        <v>0</v>
      </c>
      <c r="J112" s="108"/>
      <c r="K112" s="108"/>
      <c r="L112" s="58">
        <f t="shared" si="1"/>
        <v>0</v>
      </c>
    </row>
    <row r="113" spans="1:12" ht="13.5">
      <c r="A113" s="120"/>
      <c r="B113" s="109" t="s">
        <v>173</v>
      </c>
      <c r="C113" s="79" t="s">
        <v>197</v>
      </c>
      <c r="D113" s="85">
        <v>0.15</v>
      </c>
      <c r="E113" s="108">
        <f>E111*D113</f>
        <v>40.933499999999995</v>
      </c>
      <c r="F113" s="108"/>
      <c r="G113" s="108">
        <f>F113*E113</f>
        <v>0</v>
      </c>
      <c r="H113" s="108"/>
      <c r="I113" s="108"/>
      <c r="J113" s="108"/>
      <c r="K113" s="108"/>
      <c r="L113" s="58">
        <f t="shared" si="1"/>
        <v>0</v>
      </c>
    </row>
    <row r="114" spans="1:12" ht="13.5">
      <c r="A114" s="120"/>
      <c r="B114" s="109" t="s">
        <v>174</v>
      </c>
      <c r="C114" s="79" t="s">
        <v>170</v>
      </c>
      <c r="D114" s="85">
        <v>2.4</v>
      </c>
      <c r="E114" s="108">
        <f>E111*D114</f>
        <v>654.9359999999999</v>
      </c>
      <c r="F114" s="108"/>
      <c r="G114" s="108">
        <f>F114*E114</f>
        <v>0</v>
      </c>
      <c r="H114" s="108"/>
      <c r="I114" s="108"/>
      <c r="J114" s="108"/>
      <c r="K114" s="108"/>
      <c r="L114" s="58">
        <f t="shared" si="1"/>
        <v>0</v>
      </c>
    </row>
    <row r="115" spans="1:12" ht="27">
      <c r="A115" s="120"/>
      <c r="B115" s="109" t="s">
        <v>333</v>
      </c>
      <c r="C115" s="79" t="s">
        <v>197</v>
      </c>
      <c r="D115" s="85">
        <v>0.4</v>
      </c>
      <c r="E115" s="58">
        <f>E111*D115</f>
        <v>109.156</v>
      </c>
      <c r="F115" s="58"/>
      <c r="G115" s="58">
        <f>F115*E115</f>
        <v>0</v>
      </c>
      <c r="H115" s="58"/>
      <c r="I115" s="58"/>
      <c r="J115" s="58"/>
      <c r="K115" s="58"/>
      <c r="L115" s="58">
        <f t="shared" si="1"/>
        <v>0</v>
      </c>
    </row>
    <row r="116" spans="1:12" ht="13.5">
      <c r="A116" s="120"/>
      <c r="B116" s="225" t="s">
        <v>123</v>
      </c>
      <c r="C116" s="98" t="s">
        <v>0</v>
      </c>
      <c r="D116" s="99">
        <v>0.1</v>
      </c>
      <c r="E116" s="112">
        <f>E111*D116</f>
        <v>27.289</v>
      </c>
      <c r="F116" s="108"/>
      <c r="G116" s="108">
        <f>F116*E116</f>
        <v>0</v>
      </c>
      <c r="H116" s="108"/>
      <c r="I116" s="108"/>
      <c r="J116" s="108"/>
      <c r="K116" s="108"/>
      <c r="L116" s="58">
        <f t="shared" si="1"/>
        <v>0</v>
      </c>
    </row>
    <row r="117" spans="1:12" ht="40.5">
      <c r="A117" s="357">
        <v>24</v>
      </c>
      <c r="B117" s="359" t="s">
        <v>344</v>
      </c>
      <c r="C117" s="92" t="s">
        <v>121</v>
      </c>
      <c r="D117" s="81"/>
      <c r="E117" s="57">
        <v>69.52</v>
      </c>
      <c r="F117" s="108"/>
      <c r="G117" s="108"/>
      <c r="H117" s="108"/>
      <c r="I117" s="108"/>
      <c r="J117" s="108"/>
      <c r="K117" s="108"/>
      <c r="L117" s="58"/>
    </row>
    <row r="118" spans="1:12" ht="13.5">
      <c r="A118" s="120"/>
      <c r="B118" s="217" t="s">
        <v>199</v>
      </c>
      <c r="C118" s="79" t="s">
        <v>0</v>
      </c>
      <c r="D118" s="110">
        <v>1</v>
      </c>
      <c r="E118" s="108">
        <f>E117*D118</f>
        <v>69.52</v>
      </c>
      <c r="F118" s="108"/>
      <c r="G118" s="108"/>
      <c r="H118" s="108"/>
      <c r="I118" s="108">
        <f>H118*E118</f>
        <v>0</v>
      </c>
      <c r="J118" s="108"/>
      <c r="K118" s="108"/>
      <c r="L118" s="58">
        <f t="shared" si="1"/>
        <v>0</v>
      </c>
    </row>
    <row r="119" spans="1:12" ht="13.5">
      <c r="A119" s="120"/>
      <c r="B119" s="109" t="s">
        <v>173</v>
      </c>
      <c r="C119" s="79" t="s">
        <v>197</v>
      </c>
      <c r="D119" s="85">
        <v>0.15</v>
      </c>
      <c r="E119" s="108">
        <f>E117*D119</f>
        <v>10.427999999999999</v>
      </c>
      <c r="F119" s="108"/>
      <c r="G119" s="108">
        <f>F119*E119</f>
        <v>0</v>
      </c>
      <c r="H119" s="108"/>
      <c r="I119" s="108"/>
      <c r="J119" s="108"/>
      <c r="K119" s="108"/>
      <c r="L119" s="58">
        <f t="shared" si="1"/>
        <v>0</v>
      </c>
    </row>
    <row r="120" spans="1:12" ht="13.5">
      <c r="A120" s="120"/>
      <c r="B120" s="109" t="s">
        <v>342</v>
      </c>
      <c r="C120" s="79" t="s">
        <v>170</v>
      </c>
      <c r="D120" s="85">
        <v>1.2</v>
      </c>
      <c r="E120" s="108">
        <f>E117*D120</f>
        <v>83.42399999999999</v>
      </c>
      <c r="F120" s="108"/>
      <c r="G120" s="108">
        <f>F120*E120</f>
        <v>0</v>
      </c>
      <c r="H120" s="108"/>
      <c r="I120" s="108"/>
      <c r="J120" s="108"/>
      <c r="K120" s="108"/>
      <c r="L120" s="58">
        <f t="shared" si="1"/>
        <v>0</v>
      </c>
    </row>
    <row r="121" spans="1:12" ht="27">
      <c r="A121" s="120"/>
      <c r="B121" s="109" t="s">
        <v>343</v>
      </c>
      <c r="C121" s="79" t="s">
        <v>197</v>
      </c>
      <c r="D121" s="85">
        <v>0.4</v>
      </c>
      <c r="E121" s="58">
        <f>E117*D121</f>
        <v>27.808</v>
      </c>
      <c r="F121" s="58"/>
      <c r="G121" s="58">
        <f>F121*E121</f>
        <v>0</v>
      </c>
      <c r="H121" s="58"/>
      <c r="I121" s="58"/>
      <c r="J121" s="58"/>
      <c r="K121" s="58"/>
      <c r="L121" s="58">
        <f t="shared" si="1"/>
        <v>0</v>
      </c>
    </row>
    <row r="122" spans="1:12" ht="13.5">
      <c r="A122" s="120"/>
      <c r="B122" s="225" t="s">
        <v>123</v>
      </c>
      <c r="C122" s="98" t="s">
        <v>0</v>
      </c>
      <c r="D122" s="99">
        <v>0.1</v>
      </c>
      <c r="E122" s="112">
        <f>E117*D122</f>
        <v>6.952</v>
      </c>
      <c r="F122" s="108"/>
      <c r="G122" s="108">
        <f>F122*E122</f>
        <v>0</v>
      </c>
      <c r="H122" s="108"/>
      <c r="I122" s="108"/>
      <c r="J122" s="108"/>
      <c r="K122" s="108"/>
      <c r="L122" s="58">
        <f t="shared" si="1"/>
        <v>0</v>
      </c>
    </row>
    <row r="123" spans="1:12" ht="40.5">
      <c r="A123" s="357">
        <v>26</v>
      </c>
      <c r="B123" s="359" t="s">
        <v>334</v>
      </c>
      <c r="C123" s="92" t="s">
        <v>121</v>
      </c>
      <c r="D123" s="81"/>
      <c r="E123" s="57">
        <v>55.25</v>
      </c>
      <c r="F123" s="108"/>
      <c r="G123" s="108"/>
      <c r="H123" s="108"/>
      <c r="I123" s="108"/>
      <c r="J123" s="108"/>
      <c r="K123" s="108"/>
      <c r="L123" s="58"/>
    </row>
    <row r="124" spans="1:12" ht="13.5">
      <c r="A124" s="120"/>
      <c r="B124" s="217" t="s">
        <v>199</v>
      </c>
      <c r="C124" s="79" t="s">
        <v>0</v>
      </c>
      <c r="D124" s="110">
        <v>1</v>
      </c>
      <c r="E124" s="108">
        <f>E123*D124</f>
        <v>55.25</v>
      </c>
      <c r="F124" s="108"/>
      <c r="G124" s="108"/>
      <c r="H124" s="108"/>
      <c r="I124" s="108">
        <f>H124*E124</f>
        <v>0</v>
      </c>
      <c r="J124" s="108"/>
      <c r="K124" s="108"/>
      <c r="L124" s="58">
        <f t="shared" si="1"/>
        <v>0</v>
      </c>
    </row>
    <row r="125" spans="1:12" ht="13.5">
      <c r="A125" s="120"/>
      <c r="B125" s="217" t="s">
        <v>144</v>
      </c>
      <c r="C125" s="79" t="s">
        <v>0</v>
      </c>
      <c r="D125" s="110">
        <v>0.01</v>
      </c>
      <c r="E125" s="108">
        <f>E123*D125</f>
        <v>0.5525</v>
      </c>
      <c r="F125" s="108"/>
      <c r="G125" s="108"/>
      <c r="H125" s="108"/>
      <c r="I125" s="108"/>
      <c r="J125" s="108"/>
      <c r="K125" s="108">
        <f>J125*E125</f>
        <v>0</v>
      </c>
      <c r="L125" s="58">
        <f t="shared" si="1"/>
        <v>0</v>
      </c>
    </row>
    <row r="126" spans="1:12" ht="13.5">
      <c r="A126" s="120"/>
      <c r="B126" s="109" t="s">
        <v>173</v>
      </c>
      <c r="C126" s="79" t="s">
        <v>197</v>
      </c>
      <c r="D126" s="85">
        <v>0.15</v>
      </c>
      <c r="E126" s="108">
        <f>E123*D126</f>
        <v>8.2875</v>
      </c>
      <c r="F126" s="108"/>
      <c r="G126" s="108">
        <f>F126*E126</f>
        <v>0</v>
      </c>
      <c r="H126" s="108"/>
      <c r="I126" s="108"/>
      <c r="J126" s="108"/>
      <c r="K126" s="108"/>
      <c r="L126" s="58">
        <f t="shared" si="1"/>
        <v>0</v>
      </c>
    </row>
    <row r="127" spans="1:12" ht="13.5">
      <c r="A127" s="120"/>
      <c r="B127" s="109" t="s">
        <v>174</v>
      </c>
      <c r="C127" s="79" t="s">
        <v>170</v>
      </c>
      <c r="D127" s="85">
        <v>1.2</v>
      </c>
      <c r="E127" s="108">
        <f>E123*D127</f>
        <v>66.3</v>
      </c>
      <c r="F127" s="108"/>
      <c r="G127" s="108">
        <f>F127*E127</f>
        <v>0</v>
      </c>
      <c r="H127" s="108"/>
      <c r="I127" s="108"/>
      <c r="J127" s="108"/>
      <c r="K127" s="108"/>
      <c r="L127" s="58">
        <f t="shared" si="1"/>
        <v>0</v>
      </c>
    </row>
    <row r="128" spans="1:12" ht="27">
      <c r="A128" s="120"/>
      <c r="B128" s="109" t="s">
        <v>335</v>
      </c>
      <c r="C128" s="79" t="s">
        <v>197</v>
      </c>
      <c r="D128" s="85">
        <v>0.4</v>
      </c>
      <c r="E128" s="58">
        <f>E123*D128</f>
        <v>22.1</v>
      </c>
      <c r="F128" s="58"/>
      <c r="G128" s="58">
        <f>F128*E128</f>
        <v>0</v>
      </c>
      <c r="H128" s="58"/>
      <c r="I128" s="58"/>
      <c r="J128" s="58"/>
      <c r="K128" s="58"/>
      <c r="L128" s="58">
        <f t="shared" si="1"/>
        <v>0</v>
      </c>
    </row>
    <row r="129" spans="1:12" ht="13.5">
      <c r="A129" s="120"/>
      <c r="B129" s="225" t="s">
        <v>123</v>
      </c>
      <c r="C129" s="98" t="s">
        <v>0</v>
      </c>
      <c r="D129" s="99">
        <v>0.1</v>
      </c>
      <c r="E129" s="112">
        <f>E123*D129</f>
        <v>5.525</v>
      </c>
      <c r="F129" s="108"/>
      <c r="G129" s="108">
        <f>F129*E129</f>
        <v>0</v>
      </c>
      <c r="H129" s="108"/>
      <c r="I129" s="108"/>
      <c r="J129" s="108"/>
      <c r="K129" s="108"/>
      <c r="L129" s="58">
        <f t="shared" si="1"/>
        <v>0</v>
      </c>
    </row>
    <row r="130" spans="1:12" ht="19.5" customHeight="1">
      <c r="A130" s="357">
        <v>27</v>
      </c>
      <c r="B130" s="359" t="s">
        <v>336</v>
      </c>
      <c r="C130" s="92" t="s">
        <v>149</v>
      </c>
      <c r="D130" s="81"/>
      <c r="E130" s="57">
        <v>6</v>
      </c>
      <c r="F130" s="108"/>
      <c r="G130" s="108"/>
      <c r="H130" s="108"/>
      <c r="I130" s="108"/>
      <c r="J130" s="108"/>
      <c r="K130" s="108"/>
      <c r="L130" s="58"/>
    </row>
    <row r="131" spans="1:12" ht="13.5">
      <c r="A131" s="120"/>
      <c r="B131" s="217" t="s">
        <v>199</v>
      </c>
      <c r="C131" s="79" t="s">
        <v>0</v>
      </c>
      <c r="D131" s="110">
        <v>1</v>
      </c>
      <c r="E131" s="108">
        <f>E130*D131</f>
        <v>6</v>
      </c>
      <c r="F131" s="108"/>
      <c r="G131" s="108"/>
      <c r="H131" s="108"/>
      <c r="I131" s="108">
        <f>H131*E131</f>
        <v>0</v>
      </c>
      <c r="J131" s="108"/>
      <c r="K131" s="108"/>
      <c r="L131" s="58">
        <f t="shared" si="1"/>
        <v>0</v>
      </c>
    </row>
    <row r="132" spans="1:12" ht="28.5" customHeight="1">
      <c r="A132" s="120"/>
      <c r="B132" s="109" t="s">
        <v>345</v>
      </c>
      <c r="C132" s="79" t="s">
        <v>149</v>
      </c>
      <c r="D132" s="85">
        <v>1</v>
      </c>
      <c r="E132" s="58">
        <f>E130*D132</f>
        <v>6</v>
      </c>
      <c r="F132" s="58"/>
      <c r="G132" s="58">
        <f>F132*E132</f>
        <v>0</v>
      </c>
      <c r="H132" s="58"/>
      <c r="I132" s="58"/>
      <c r="J132" s="58"/>
      <c r="K132" s="58"/>
      <c r="L132" s="58">
        <f t="shared" si="1"/>
        <v>0</v>
      </c>
    </row>
    <row r="133" spans="1:12" ht="13.5">
      <c r="A133" s="120"/>
      <c r="B133" s="225" t="s">
        <v>123</v>
      </c>
      <c r="C133" s="98" t="s">
        <v>0</v>
      </c>
      <c r="D133" s="99">
        <v>2.5</v>
      </c>
      <c r="E133" s="112">
        <f>E130*D133</f>
        <v>15</v>
      </c>
      <c r="F133" s="108"/>
      <c r="G133" s="108">
        <f>F133*E133</f>
        <v>0</v>
      </c>
      <c r="H133" s="108"/>
      <c r="I133" s="108"/>
      <c r="J133" s="108"/>
      <c r="K133" s="108"/>
      <c r="L133" s="58">
        <f t="shared" si="1"/>
        <v>0</v>
      </c>
    </row>
    <row r="134" spans="1:12" ht="27">
      <c r="A134" s="357">
        <v>28</v>
      </c>
      <c r="B134" s="359" t="s">
        <v>348</v>
      </c>
      <c r="C134" s="92" t="s">
        <v>121</v>
      </c>
      <c r="D134" s="81"/>
      <c r="E134" s="57">
        <v>40.3</v>
      </c>
      <c r="F134" s="108"/>
      <c r="G134" s="108"/>
      <c r="H134" s="108"/>
      <c r="I134" s="108"/>
      <c r="J134" s="108"/>
      <c r="K134" s="108"/>
      <c r="L134" s="58"/>
    </row>
    <row r="135" spans="1:12" ht="27">
      <c r="A135" s="120"/>
      <c r="B135" s="109" t="s">
        <v>337</v>
      </c>
      <c r="C135" s="79" t="s">
        <v>121</v>
      </c>
      <c r="D135" s="85">
        <v>1</v>
      </c>
      <c r="E135" s="58">
        <f>E134*D135</f>
        <v>40.3</v>
      </c>
      <c r="F135" s="58"/>
      <c r="G135" s="58">
        <f>F135*E135</f>
        <v>0</v>
      </c>
      <c r="H135" s="58"/>
      <c r="I135" s="58"/>
      <c r="J135" s="58"/>
      <c r="K135" s="58"/>
      <c r="L135" s="58">
        <f t="shared" si="1"/>
        <v>0</v>
      </c>
    </row>
    <row r="136" spans="1:12" ht="27">
      <c r="A136" s="357">
        <v>29</v>
      </c>
      <c r="B136" s="359" t="s">
        <v>360</v>
      </c>
      <c r="C136" s="92" t="s">
        <v>121</v>
      </c>
      <c r="D136" s="81"/>
      <c r="E136" s="57">
        <v>9.91</v>
      </c>
      <c r="F136" s="108"/>
      <c r="G136" s="108"/>
      <c r="H136" s="108"/>
      <c r="I136" s="108"/>
      <c r="J136" s="108"/>
      <c r="K136" s="108"/>
      <c r="L136" s="58"/>
    </row>
    <row r="137" spans="1:12" ht="27">
      <c r="A137" s="120"/>
      <c r="B137" s="109" t="s">
        <v>359</v>
      </c>
      <c r="C137" s="79" t="s">
        <v>121</v>
      </c>
      <c r="D137" s="85">
        <v>1</v>
      </c>
      <c r="E137" s="58">
        <f>E136*D137</f>
        <v>9.91</v>
      </c>
      <c r="F137" s="58"/>
      <c r="G137" s="58">
        <f>F137*E137</f>
        <v>0</v>
      </c>
      <c r="H137" s="58"/>
      <c r="I137" s="58"/>
      <c r="J137" s="58"/>
      <c r="K137" s="58"/>
      <c r="L137" s="58">
        <f>K137+I137+G137</f>
        <v>0</v>
      </c>
    </row>
    <row r="138" spans="1:12" ht="27">
      <c r="A138" s="357">
        <v>30</v>
      </c>
      <c r="B138" s="354" t="s">
        <v>349</v>
      </c>
      <c r="C138" s="92" t="s">
        <v>149</v>
      </c>
      <c r="D138" s="57"/>
      <c r="E138" s="57">
        <v>1</v>
      </c>
      <c r="F138" s="58"/>
      <c r="G138" s="58"/>
      <c r="H138" s="58"/>
      <c r="I138" s="58"/>
      <c r="J138" s="58"/>
      <c r="K138" s="58"/>
      <c r="L138" s="58"/>
    </row>
    <row r="139" spans="1:12" ht="13.5">
      <c r="A139" s="120"/>
      <c r="B139" s="226" t="s">
        <v>350</v>
      </c>
      <c r="C139" s="98" t="s">
        <v>220</v>
      </c>
      <c r="D139" s="128">
        <v>1</v>
      </c>
      <c r="E139" s="128">
        <f>E138*D139</f>
        <v>1</v>
      </c>
      <c r="F139" s="58"/>
      <c r="G139" s="58">
        <f>F139*E139</f>
        <v>0</v>
      </c>
      <c r="H139" s="58"/>
      <c r="I139" s="58"/>
      <c r="J139" s="58"/>
      <c r="K139" s="58"/>
      <c r="L139" s="58">
        <f t="shared" si="1"/>
        <v>0</v>
      </c>
    </row>
    <row r="140" spans="1:12" ht="27">
      <c r="A140" s="357">
        <v>31</v>
      </c>
      <c r="B140" s="354" t="s">
        <v>351</v>
      </c>
      <c r="C140" s="92" t="s">
        <v>149</v>
      </c>
      <c r="D140" s="57"/>
      <c r="E140" s="57">
        <v>1</v>
      </c>
      <c r="F140" s="58"/>
      <c r="G140" s="58"/>
      <c r="H140" s="58"/>
      <c r="I140" s="58"/>
      <c r="J140" s="58"/>
      <c r="K140" s="58"/>
      <c r="L140" s="58"/>
    </row>
    <row r="141" spans="1:12" ht="13.5">
      <c r="A141" s="120"/>
      <c r="B141" s="226" t="s">
        <v>350</v>
      </c>
      <c r="C141" s="98" t="s">
        <v>220</v>
      </c>
      <c r="D141" s="128">
        <v>1</v>
      </c>
      <c r="E141" s="128">
        <f>E140*D141</f>
        <v>1</v>
      </c>
      <c r="F141" s="58"/>
      <c r="G141" s="58">
        <f>F141*E141</f>
        <v>0</v>
      </c>
      <c r="H141" s="58"/>
      <c r="I141" s="58"/>
      <c r="J141" s="58"/>
      <c r="K141" s="58"/>
      <c r="L141" s="58">
        <f t="shared" si="1"/>
        <v>0</v>
      </c>
    </row>
    <row r="142" spans="1:12" ht="27">
      <c r="A142" s="357">
        <v>32</v>
      </c>
      <c r="B142" s="395" t="s">
        <v>352</v>
      </c>
      <c r="C142" s="103" t="s">
        <v>149</v>
      </c>
      <c r="D142" s="104"/>
      <c r="E142" s="356">
        <v>1</v>
      </c>
      <c r="F142" s="58"/>
      <c r="G142" s="58"/>
      <c r="H142" s="58"/>
      <c r="I142" s="58"/>
      <c r="J142" s="58"/>
      <c r="K142" s="58"/>
      <c r="L142" s="58"/>
    </row>
    <row r="143" spans="1:12" ht="13.5">
      <c r="A143" s="120"/>
      <c r="B143" s="225" t="s">
        <v>492</v>
      </c>
      <c r="C143" s="98" t="s">
        <v>149</v>
      </c>
      <c r="D143" s="99">
        <v>1</v>
      </c>
      <c r="E143" s="128">
        <f>E142*D143</f>
        <v>1</v>
      </c>
      <c r="F143" s="128"/>
      <c r="G143" s="128">
        <f>F143*E143</f>
        <v>0</v>
      </c>
      <c r="H143" s="128"/>
      <c r="I143" s="128"/>
      <c r="J143" s="128"/>
      <c r="K143" s="128"/>
      <c r="L143" s="58">
        <f t="shared" si="1"/>
        <v>0</v>
      </c>
    </row>
    <row r="144" spans="1:12" ht="27">
      <c r="A144" s="357">
        <v>33</v>
      </c>
      <c r="B144" s="395" t="s">
        <v>353</v>
      </c>
      <c r="C144" s="103" t="s">
        <v>149</v>
      </c>
      <c r="D144" s="104"/>
      <c r="E144" s="356">
        <v>2</v>
      </c>
      <c r="F144" s="58"/>
      <c r="G144" s="58"/>
      <c r="H144" s="58"/>
      <c r="I144" s="58"/>
      <c r="J144" s="58"/>
      <c r="K144" s="58"/>
      <c r="L144" s="58"/>
    </row>
    <row r="145" spans="1:12" ht="13.5">
      <c r="A145" s="120"/>
      <c r="B145" s="225" t="s">
        <v>493</v>
      </c>
      <c r="C145" s="98" t="s">
        <v>149</v>
      </c>
      <c r="D145" s="99">
        <v>1</v>
      </c>
      <c r="E145" s="112">
        <f>E144*D145</f>
        <v>2</v>
      </c>
      <c r="F145" s="128"/>
      <c r="G145" s="112">
        <f>F145*E145</f>
        <v>0</v>
      </c>
      <c r="H145" s="112"/>
      <c r="I145" s="112"/>
      <c r="J145" s="112"/>
      <c r="K145" s="112"/>
      <c r="L145" s="58">
        <f t="shared" si="1"/>
        <v>0</v>
      </c>
    </row>
    <row r="146" spans="1:12" ht="54">
      <c r="A146" s="357">
        <v>34</v>
      </c>
      <c r="B146" s="395" t="s">
        <v>354</v>
      </c>
      <c r="C146" s="103" t="s">
        <v>121</v>
      </c>
      <c r="D146" s="104"/>
      <c r="E146" s="356">
        <v>12.505</v>
      </c>
      <c r="F146" s="112"/>
      <c r="G146" s="112"/>
      <c r="H146" s="112"/>
      <c r="I146" s="112"/>
      <c r="J146" s="112"/>
      <c r="K146" s="112"/>
      <c r="L146" s="58"/>
    </row>
    <row r="147" spans="1:12" ht="13.5">
      <c r="A147" s="120"/>
      <c r="B147" s="217" t="s">
        <v>199</v>
      </c>
      <c r="C147" s="79" t="s">
        <v>0</v>
      </c>
      <c r="D147" s="58">
        <v>1</v>
      </c>
      <c r="E147" s="58">
        <f>E146*D147</f>
        <v>12.505</v>
      </c>
      <c r="F147" s="58"/>
      <c r="G147" s="58"/>
      <c r="H147" s="58"/>
      <c r="I147" s="58">
        <f>H147*E147</f>
        <v>0</v>
      </c>
      <c r="J147" s="58"/>
      <c r="K147" s="58"/>
      <c r="L147" s="58">
        <f t="shared" si="1"/>
        <v>0</v>
      </c>
    </row>
    <row r="148" spans="1:12" ht="27">
      <c r="A148" s="120"/>
      <c r="B148" s="119" t="s">
        <v>355</v>
      </c>
      <c r="C148" s="79" t="s">
        <v>121</v>
      </c>
      <c r="D148" s="58">
        <v>1</v>
      </c>
      <c r="E148" s="58">
        <v>25.93</v>
      </c>
      <c r="F148" s="58"/>
      <c r="G148" s="58">
        <f>F148*E148</f>
        <v>0</v>
      </c>
      <c r="H148" s="58"/>
      <c r="I148" s="58"/>
      <c r="J148" s="58"/>
      <c r="K148" s="58"/>
      <c r="L148" s="58">
        <f t="shared" si="1"/>
        <v>0</v>
      </c>
    </row>
    <row r="149" spans="1:12" ht="13.5">
      <c r="A149" s="120"/>
      <c r="B149" s="227" t="s">
        <v>356</v>
      </c>
      <c r="C149" s="98" t="s">
        <v>124</v>
      </c>
      <c r="D149" s="128"/>
      <c r="E149" s="128">
        <v>9</v>
      </c>
      <c r="F149" s="108"/>
      <c r="G149" s="58">
        <f>F149*E149</f>
        <v>0</v>
      </c>
      <c r="H149" s="128"/>
      <c r="I149" s="128"/>
      <c r="J149" s="128"/>
      <c r="K149" s="128"/>
      <c r="L149" s="58">
        <f t="shared" si="1"/>
        <v>0</v>
      </c>
    </row>
    <row r="150" spans="1:12" ht="13.5">
      <c r="A150" s="120"/>
      <c r="B150" s="225" t="s">
        <v>357</v>
      </c>
      <c r="C150" s="98" t="s">
        <v>124</v>
      </c>
      <c r="D150" s="99"/>
      <c r="E150" s="112">
        <v>12</v>
      </c>
      <c r="F150" s="112"/>
      <c r="G150" s="58">
        <f>F150*E150</f>
        <v>0</v>
      </c>
      <c r="H150" s="112"/>
      <c r="I150" s="112"/>
      <c r="J150" s="112"/>
      <c r="K150" s="112"/>
      <c r="L150" s="58">
        <f t="shared" si="1"/>
        <v>0</v>
      </c>
    </row>
    <row r="151" spans="1:12" ht="13.5">
      <c r="A151" s="120"/>
      <c r="B151" s="225" t="s">
        <v>176</v>
      </c>
      <c r="C151" s="98" t="s">
        <v>197</v>
      </c>
      <c r="D151" s="99"/>
      <c r="E151" s="112">
        <v>2.5</v>
      </c>
      <c r="F151" s="112"/>
      <c r="G151" s="58">
        <f>F151*E151</f>
        <v>0</v>
      </c>
      <c r="H151" s="112"/>
      <c r="I151" s="112"/>
      <c r="J151" s="112"/>
      <c r="K151" s="112"/>
      <c r="L151" s="58">
        <f t="shared" si="1"/>
        <v>0</v>
      </c>
    </row>
    <row r="152" spans="1:12" ht="13.5">
      <c r="A152" s="120"/>
      <c r="B152" s="225" t="s">
        <v>123</v>
      </c>
      <c r="C152" s="98" t="s">
        <v>0</v>
      </c>
      <c r="D152" s="99">
        <v>1.5</v>
      </c>
      <c r="E152" s="112">
        <f>E146*D152</f>
        <v>18.7575</v>
      </c>
      <c r="F152" s="112"/>
      <c r="G152" s="58">
        <f>F152*E152</f>
        <v>0</v>
      </c>
      <c r="H152" s="112"/>
      <c r="I152" s="112"/>
      <c r="J152" s="112"/>
      <c r="K152" s="112"/>
      <c r="L152" s="58">
        <f aca="true" t="shared" si="2" ref="L152:L169">K152+I152+G152</f>
        <v>0</v>
      </c>
    </row>
    <row r="153" spans="1:12" ht="27">
      <c r="A153" s="357">
        <v>35</v>
      </c>
      <c r="B153" s="354" t="s">
        <v>228</v>
      </c>
      <c r="C153" s="92" t="s">
        <v>149</v>
      </c>
      <c r="D153" s="57"/>
      <c r="E153" s="57">
        <v>1</v>
      </c>
      <c r="F153" s="58"/>
      <c r="G153" s="58"/>
      <c r="H153" s="58"/>
      <c r="I153" s="58"/>
      <c r="J153" s="58"/>
      <c r="K153" s="58"/>
      <c r="L153" s="58"/>
    </row>
    <row r="154" spans="1:12" ht="13.5">
      <c r="A154" s="120"/>
      <c r="B154" s="217" t="s">
        <v>199</v>
      </c>
      <c r="C154" s="79" t="s">
        <v>0</v>
      </c>
      <c r="D154" s="58">
        <v>1</v>
      </c>
      <c r="E154" s="58">
        <f>E153*D154</f>
        <v>1</v>
      </c>
      <c r="F154" s="58"/>
      <c r="G154" s="58"/>
      <c r="H154" s="58"/>
      <c r="I154" s="58">
        <f>H154*E154</f>
        <v>0</v>
      </c>
      <c r="J154" s="58"/>
      <c r="K154" s="58"/>
      <c r="L154" s="58">
        <f t="shared" si="2"/>
        <v>0</v>
      </c>
    </row>
    <row r="155" spans="1:12" ht="13.5">
      <c r="A155" s="120"/>
      <c r="B155" s="193" t="s">
        <v>491</v>
      </c>
      <c r="C155" s="79" t="s">
        <v>149</v>
      </c>
      <c r="D155" s="58">
        <v>1</v>
      </c>
      <c r="E155" s="58">
        <f>E153*D155</f>
        <v>1</v>
      </c>
      <c r="F155" s="58"/>
      <c r="G155" s="58">
        <f>F155*E155</f>
        <v>0</v>
      </c>
      <c r="H155" s="58"/>
      <c r="I155" s="58"/>
      <c r="J155" s="58"/>
      <c r="K155" s="58"/>
      <c r="L155" s="58">
        <f t="shared" si="2"/>
        <v>0</v>
      </c>
    </row>
    <row r="156" spans="1:12" ht="16.5">
      <c r="A156" s="102"/>
      <c r="B156" s="623" t="s">
        <v>227</v>
      </c>
      <c r="C156" s="620"/>
      <c r="D156" s="620"/>
      <c r="E156" s="624"/>
      <c r="F156" s="108"/>
      <c r="G156" s="108"/>
      <c r="H156" s="123"/>
      <c r="I156" s="108"/>
      <c r="J156" s="108"/>
      <c r="K156" s="108"/>
      <c r="L156" s="58"/>
    </row>
    <row r="157" spans="1:12" ht="27">
      <c r="A157" s="357">
        <v>1</v>
      </c>
      <c r="B157" s="359" t="s">
        <v>358</v>
      </c>
      <c r="C157" s="92" t="s">
        <v>121</v>
      </c>
      <c r="D157" s="81"/>
      <c r="E157" s="57">
        <v>242.45</v>
      </c>
      <c r="F157" s="108"/>
      <c r="G157" s="108"/>
      <c r="H157" s="108"/>
      <c r="I157" s="108"/>
      <c r="J157" s="108"/>
      <c r="K157" s="108"/>
      <c r="L157" s="58"/>
    </row>
    <row r="158" spans="1:12" ht="13.5">
      <c r="A158" s="216"/>
      <c r="B158" s="217" t="s">
        <v>199</v>
      </c>
      <c r="C158" s="79" t="s">
        <v>0</v>
      </c>
      <c r="D158" s="110">
        <v>1</v>
      </c>
      <c r="E158" s="108">
        <f>E157*D158</f>
        <v>242.45</v>
      </c>
      <c r="F158" s="108"/>
      <c r="G158" s="108"/>
      <c r="H158" s="108"/>
      <c r="I158" s="108">
        <f>H158*E158</f>
        <v>0</v>
      </c>
      <c r="J158" s="108"/>
      <c r="K158" s="108"/>
      <c r="L158" s="58">
        <f t="shared" si="2"/>
        <v>0</v>
      </c>
    </row>
    <row r="159" spans="1:12" ht="13.5">
      <c r="A159" s="216"/>
      <c r="B159" s="220" t="s">
        <v>295</v>
      </c>
      <c r="C159" s="84" t="s">
        <v>143</v>
      </c>
      <c r="D159" s="112">
        <v>0.0306</v>
      </c>
      <c r="E159" s="112">
        <f>E157*D159</f>
        <v>7.418969999999999</v>
      </c>
      <c r="F159" s="112"/>
      <c r="G159" s="112">
        <f>F159*E159</f>
        <v>0</v>
      </c>
      <c r="H159" s="112"/>
      <c r="I159" s="112"/>
      <c r="J159" s="112"/>
      <c r="K159" s="112"/>
      <c r="L159" s="58">
        <f t="shared" si="2"/>
        <v>0</v>
      </c>
    </row>
    <row r="160" spans="1:12" ht="13.5">
      <c r="A160" s="216"/>
      <c r="B160" s="220" t="s">
        <v>123</v>
      </c>
      <c r="C160" s="84" t="s">
        <v>0</v>
      </c>
      <c r="D160" s="112">
        <v>0.2</v>
      </c>
      <c r="E160" s="112">
        <f>E157*D160</f>
        <v>48.49</v>
      </c>
      <c r="F160" s="112"/>
      <c r="G160" s="112">
        <f>F160*E160</f>
        <v>0</v>
      </c>
      <c r="H160" s="112"/>
      <c r="I160" s="112"/>
      <c r="J160" s="112"/>
      <c r="K160" s="112"/>
      <c r="L160" s="58">
        <f t="shared" si="2"/>
        <v>0</v>
      </c>
    </row>
    <row r="161" spans="1:12" ht="40.5">
      <c r="A161" s="91">
        <v>2</v>
      </c>
      <c r="B161" s="80" t="s">
        <v>339</v>
      </c>
      <c r="C161" s="56" t="s">
        <v>124</v>
      </c>
      <c r="D161" s="57"/>
      <c r="E161" s="57">
        <v>101.8</v>
      </c>
      <c r="F161" s="58"/>
      <c r="G161" s="108"/>
      <c r="H161" s="108"/>
      <c r="I161" s="108"/>
      <c r="J161" s="108"/>
      <c r="K161" s="108"/>
      <c r="L161" s="58"/>
    </row>
    <row r="162" spans="1:12" ht="13.5">
      <c r="A162" s="130"/>
      <c r="B162" s="106" t="s">
        <v>160</v>
      </c>
      <c r="C162" s="87" t="s">
        <v>0</v>
      </c>
      <c r="D162" s="87">
        <v>1</v>
      </c>
      <c r="E162" s="58">
        <f>E161*D162</f>
        <v>101.8</v>
      </c>
      <c r="F162" s="58"/>
      <c r="G162" s="58"/>
      <c r="H162" s="58"/>
      <c r="I162" s="58">
        <f>H162*E162</f>
        <v>0</v>
      </c>
      <c r="J162" s="58"/>
      <c r="K162" s="58"/>
      <c r="L162" s="58">
        <f>K162+I162+G162</f>
        <v>0</v>
      </c>
    </row>
    <row r="163" spans="1:12" ht="13.5">
      <c r="A163" s="130"/>
      <c r="B163" s="126" t="s">
        <v>169</v>
      </c>
      <c r="C163" s="110" t="s">
        <v>143</v>
      </c>
      <c r="D163" s="145">
        <v>0.007</v>
      </c>
      <c r="E163" s="108">
        <f>E161*D163</f>
        <v>0.7126</v>
      </c>
      <c r="F163" s="108"/>
      <c r="G163" s="108">
        <f>F163*E163</f>
        <v>0</v>
      </c>
      <c r="H163" s="108"/>
      <c r="I163" s="108"/>
      <c r="J163" s="108"/>
      <c r="K163" s="108"/>
      <c r="L163" s="58">
        <f>K163+I163+G163</f>
        <v>0</v>
      </c>
    </row>
    <row r="164" spans="1:12" ht="27">
      <c r="A164" s="357">
        <v>3</v>
      </c>
      <c r="B164" s="359" t="s">
        <v>346</v>
      </c>
      <c r="C164" s="92" t="s">
        <v>121</v>
      </c>
      <c r="D164" s="81"/>
      <c r="E164" s="57">
        <v>257.72</v>
      </c>
      <c r="F164" s="108"/>
      <c r="G164" s="108"/>
      <c r="H164" s="108"/>
      <c r="I164" s="108"/>
      <c r="J164" s="108"/>
      <c r="K164" s="108"/>
      <c r="L164" s="58"/>
    </row>
    <row r="165" spans="1:12" ht="13.5">
      <c r="A165" s="120"/>
      <c r="B165" s="217" t="s">
        <v>199</v>
      </c>
      <c r="C165" s="79" t="s">
        <v>0</v>
      </c>
      <c r="D165" s="110">
        <v>1</v>
      </c>
      <c r="E165" s="108">
        <f>E164*D165</f>
        <v>257.72</v>
      </c>
      <c r="F165" s="108"/>
      <c r="G165" s="108"/>
      <c r="H165" s="108"/>
      <c r="I165" s="108">
        <f>H165*E165</f>
        <v>0</v>
      </c>
      <c r="J165" s="108"/>
      <c r="K165" s="108"/>
      <c r="L165" s="58">
        <f t="shared" si="2"/>
        <v>0</v>
      </c>
    </row>
    <row r="166" spans="1:12" ht="13.5">
      <c r="A166" s="120"/>
      <c r="B166" s="109" t="s">
        <v>173</v>
      </c>
      <c r="C166" s="79" t="s">
        <v>197</v>
      </c>
      <c r="D166" s="85">
        <v>0.15</v>
      </c>
      <c r="E166" s="108">
        <f>E164*D166</f>
        <v>38.658</v>
      </c>
      <c r="F166" s="108"/>
      <c r="G166" s="108">
        <f>F166*E166</f>
        <v>0</v>
      </c>
      <c r="H166" s="108"/>
      <c r="I166" s="108"/>
      <c r="J166" s="108"/>
      <c r="K166" s="108"/>
      <c r="L166" s="58">
        <f t="shared" si="2"/>
        <v>0</v>
      </c>
    </row>
    <row r="167" spans="1:12" ht="13.5">
      <c r="A167" s="120"/>
      <c r="B167" s="109" t="s">
        <v>342</v>
      </c>
      <c r="C167" s="79" t="s">
        <v>170</v>
      </c>
      <c r="D167" s="85">
        <v>1.2</v>
      </c>
      <c r="E167" s="108">
        <f>E164*D167</f>
        <v>309.264</v>
      </c>
      <c r="F167" s="108"/>
      <c r="G167" s="108">
        <f>F167*E167</f>
        <v>0</v>
      </c>
      <c r="H167" s="108"/>
      <c r="I167" s="108"/>
      <c r="J167" s="108"/>
      <c r="K167" s="108"/>
      <c r="L167" s="58">
        <f t="shared" si="2"/>
        <v>0</v>
      </c>
    </row>
    <row r="168" spans="1:12" ht="27">
      <c r="A168" s="120"/>
      <c r="B168" s="109" t="s">
        <v>343</v>
      </c>
      <c r="C168" s="79" t="s">
        <v>197</v>
      </c>
      <c r="D168" s="85">
        <v>0.4</v>
      </c>
      <c r="E168" s="58">
        <f>E164*D168</f>
        <v>103.08800000000002</v>
      </c>
      <c r="F168" s="58"/>
      <c r="G168" s="58">
        <f>F168*E168</f>
        <v>0</v>
      </c>
      <c r="H168" s="58"/>
      <c r="I168" s="58"/>
      <c r="J168" s="58"/>
      <c r="K168" s="58"/>
      <c r="L168" s="58">
        <f t="shared" si="2"/>
        <v>0</v>
      </c>
    </row>
    <row r="169" spans="1:12" ht="13.5">
      <c r="A169" s="120"/>
      <c r="B169" s="225" t="s">
        <v>123</v>
      </c>
      <c r="C169" s="98" t="s">
        <v>0</v>
      </c>
      <c r="D169" s="99">
        <v>0.1</v>
      </c>
      <c r="E169" s="112">
        <f>E164*D169</f>
        <v>25.772000000000006</v>
      </c>
      <c r="F169" s="112"/>
      <c r="G169" s="112">
        <f>F169*E169</f>
        <v>0</v>
      </c>
      <c r="H169" s="108"/>
      <c r="I169" s="108"/>
      <c r="J169" s="108"/>
      <c r="K169" s="108"/>
      <c r="L169" s="58">
        <f t="shared" si="2"/>
        <v>0</v>
      </c>
    </row>
    <row r="170" spans="1:12" ht="13.5">
      <c r="A170" s="136"/>
      <c r="B170" s="122" t="s">
        <v>5</v>
      </c>
      <c r="C170" s="110"/>
      <c r="D170" s="108"/>
      <c r="E170" s="108"/>
      <c r="F170" s="108"/>
      <c r="G170" s="90">
        <f>SUM(G14:G169)</f>
        <v>0</v>
      </c>
      <c r="H170" s="108"/>
      <c r="I170" s="108"/>
      <c r="J170" s="108"/>
      <c r="K170" s="108"/>
      <c r="L170" s="90">
        <f>SUM(L14:L169)</f>
        <v>0</v>
      </c>
    </row>
    <row r="171" spans="1:12" ht="13.5">
      <c r="A171" s="132"/>
      <c r="B171" s="386" t="s">
        <v>138</v>
      </c>
      <c r="C171" s="176">
        <v>0.03</v>
      </c>
      <c r="D171" s="177"/>
      <c r="E171" s="60"/>
      <c r="F171" s="61"/>
      <c r="G171" s="61"/>
      <c r="H171" s="61"/>
      <c r="I171" s="61"/>
      <c r="J171" s="61"/>
      <c r="K171" s="61"/>
      <c r="L171" s="58">
        <f>G170*C171</f>
        <v>0</v>
      </c>
    </row>
    <row r="172" spans="1:13" ht="13.5">
      <c r="A172" s="132"/>
      <c r="B172" s="122" t="s">
        <v>5</v>
      </c>
      <c r="C172" s="176"/>
      <c r="D172" s="177"/>
      <c r="E172" s="60"/>
      <c r="F172" s="61"/>
      <c r="G172" s="61"/>
      <c r="H172" s="61"/>
      <c r="I172" s="61"/>
      <c r="J172" s="61"/>
      <c r="K172" s="61"/>
      <c r="L172" s="58">
        <f>L171+L170</f>
        <v>0</v>
      </c>
      <c r="M172" s="82"/>
    </row>
    <row r="173" spans="1:12" ht="13.5">
      <c r="A173" s="389"/>
      <c r="B173" s="390" t="s">
        <v>139</v>
      </c>
      <c r="C173" s="181">
        <v>0.1</v>
      </c>
      <c r="D173" s="177"/>
      <c r="E173" s="60"/>
      <c r="F173" s="61"/>
      <c r="G173" s="61"/>
      <c r="H173" s="61"/>
      <c r="I173" s="61"/>
      <c r="J173" s="61"/>
      <c r="K173" s="61"/>
      <c r="L173" s="58">
        <f>L172*C173</f>
        <v>0</v>
      </c>
    </row>
    <row r="174" spans="1:13" ht="13.5">
      <c r="A174" s="389"/>
      <c r="B174" s="391" t="s">
        <v>122</v>
      </c>
      <c r="C174" s="181"/>
      <c r="D174" s="177"/>
      <c r="E174" s="60"/>
      <c r="F174" s="61"/>
      <c r="G174" s="61"/>
      <c r="H174" s="61"/>
      <c r="I174" s="61"/>
      <c r="J174" s="61"/>
      <c r="K174" s="61"/>
      <c r="L174" s="58">
        <f>L173+L172</f>
        <v>0</v>
      </c>
      <c r="M174" s="82"/>
    </row>
    <row r="175" spans="1:12" ht="13.5">
      <c r="A175" s="392"/>
      <c r="B175" s="113" t="s">
        <v>140</v>
      </c>
      <c r="C175" s="176">
        <v>0.08</v>
      </c>
      <c r="D175" s="56"/>
      <c r="E175" s="184"/>
      <c r="F175" s="113"/>
      <c r="G175" s="90"/>
      <c r="H175" s="90"/>
      <c r="I175" s="90"/>
      <c r="J175" s="185"/>
      <c r="K175" s="185"/>
      <c r="L175" s="108">
        <f>L174*C175</f>
        <v>0</v>
      </c>
    </row>
    <row r="176" spans="1:12" ht="13.5">
      <c r="A176" s="393"/>
      <c r="B176" s="122" t="s">
        <v>5</v>
      </c>
      <c r="C176" s="176"/>
      <c r="D176" s="56"/>
      <c r="E176" s="184"/>
      <c r="F176" s="113"/>
      <c r="G176" s="90"/>
      <c r="H176" s="90"/>
      <c r="I176" s="90"/>
      <c r="J176" s="185"/>
      <c r="K176" s="185"/>
      <c r="L176" s="108">
        <f>L175+L174</f>
        <v>0</v>
      </c>
    </row>
    <row r="177" spans="1:12" ht="13.5">
      <c r="A177" s="393"/>
      <c r="B177" s="113" t="s">
        <v>120</v>
      </c>
      <c r="C177" s="176">
        <v>0.05</v>
      </c>
      <c r="D177" s="56"/>
      <c r="E177" s="184"/>
      <c r="F177" s="113"/>
      <c r="G177" s="90"/>
      <c r="H177" s="90"/>
      <c r="I177" s="90"/>
      <c r="J177" s="185"/>
      <c r="K177" s="185"/>
      <c r="L177" s="108">
        <f>L176*C177</f>
        <v>0</v>
      </c>
    </row>
    <row r="178" spans="1:12" ht="13.5">
      <c r="A178" s="393"/>
      <c r="B178" s="122" t="s">
        <v>5</v>
      </c>
      <c r="C178" s="176"/>
      <c r="D178" s="56"/>
      <c r="E178" s="184"/>
      <c r="F178" s="113"/>
      <c r="G178" s="90"/>
      <c r="H178" s="90"/>
      <c r="I178" s="90"/>
      <c r="J178" s="185"/>
      <c r="K178" s="185"/>
      <c r="L178" s="108">
        <f>L177+L176</f>
        <v>0</v>
      </c>
    </row>
    <row r="179" spans="1:12" ht="13.5">
      <c r="A179" s="393"/>
      <c r="B179" s="113" t="s">
        <v>141</v>
      </c>
      <c r="C179" s="176">
        <v>0.18</v>
      </c>
      <c r="D179" s="56"/>
      <c r="E179" s="184"/>
      <c r="F179" s="113"/>
      <c r="G179" s="90"/>
      <c r="H179" s="90"/>
      <c r="I179" s="90"/>
      <c r="J179" s="185"/>
      <c r="K179" s="185"/>
      <c r="L179" s="108">
        <f>L178*C179</f>
        <v>0</v>
      </c>
    </row>
    <row r="180" spans="1:12" ht="13.5">
      <c r="A180" s="393"/>
      <c r="B180" s="122" t="s">
        <v>159</v>
      </c>
      <c r="C180" s="187"/>
      <c r="D180" s="187"/>
      <c r="E180" s="187"/>
      <c r="F180" s="187"/>
      <c r="G180" s="188"/>
      <c r="H180" s="188"/>
      <c r="I180" s="188"/>
      <c r="J180" s="188"/>
      <c r="K180" s="188"/>
      <c r="L180" s="81">
        <f>L179+L178</f>
        <v>0</v>
      </c>
    </row>
    <row r="181" ht="13.5">
      <c r="L181" s="83"/>
    </row>
    <row r="183" ht="13.5">
      <c r="L183" s="82"/>
    </row>
  </sheetData>
  <sheetProtection/>
  <mergeCells count="8">
    <mergeCell ref="B156:E156"/>
    <mergeCell ref="B12:E12"/>
    <mergeCell ref="L9:L10"/>
    <mergeCell ref="A9:A10"/>
    <mergeCell ref="D9:E9"/>
    <mergeCell ref="F9:G9"/>
    <mergeCell ref="H9:I9"/>
    <mergeCell ref="J9:K9"/>
  </mergeCells>
  <conditionalFormatting sqref="C138:C155 C98:D101 C70:D70 C72:D73 D71">
    <cfRule type="cellIs" priority="15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8">
      <selection activeCell="J13" sqref="J13:J134"/>
    </sheetView>
  </sheetViews>
  <sheetFormatPr defaultColWidth="8.75390625" defaultRowHeight="12.75"/>
  <cols>
    <col min="1" max="1" width="4.25390625" style="63" customWidth="1"/>
    <col min="2" max="2" width="48.125" style="63" customWidth="1"/>
    <col min="3" max="3" width="9.00390625" style="63" customWidth="1"/>
    <col min="4" max="4" width="7.25390625" style="63" customWidth="1"/>
    <col min="5" max="5" width="8.875" style="63" customWidth="1"/>
    <col min="6" max="6" width="7.375" style="63" customWidth="1"/>
    <col min="7" max="7" width="10.75390625" style="63" customWidth="1"/>
    <col min="8" max="8" width="7.625" style="63" customWidth="1"/>
    <col min="9" max="9" width="8.375" style="63" customWidth="1"/>
    <col min="10" max="10" width="7.875" style="63" customWidth="1"/>
    <col min="11" max="11" width="8.75390625" style="63" customWidth="1"/>
    <col min="12" max="12" width="14.125" style="63" customWidth="1"/>
    <col min="13" max="16384" width="8.75390625" style="63" customWidth="1"/>
  </cols>
  <sheetData>
    <row r="1" spans="1:12" ht="18" customHeight="1">
      <c r="A1" s="203" t="s">
        <v>268</v>
      </c>
      <c r="B1" s="204"/>
      <c r="C1" s="203"/>
      <c r="D1" s="203"/>
      <c r="E1" s="105"/>
      <c r="F1" s="105"/>
      <c r="G1" s="105"/>
      <c r="H1" s="105"/>
      <c r="I1" s="64"/>
      <c r="J1" s="64"/>
      <c r="K1" s="64"/>
      <c r="L1" s="64"/>
    </row>
    <row r="2" spans="1:12" ht="16.5" customHeight="1">
      <c r="A2" s="203" t="s">
        <v>269</v>
      </c>
      <c r="B2" s="204"/>
      <c r="C2" s="203"/>
      <c r="D2" s="203"/>
      <c r="E2" s="105"/>
      <c r="F2" s="105"/>
      <c r="G2" s="105"/>
      <c r="H2" s="105"/>
      <c r="I2" s="64"/>
      <c r="J2" s="64"/>
      <c r="K2" s="64"/>
      <c r="L2" s="64"/>
    </row>
    <row r="3" spans="2:12" ht="16.5" customHeight="1">
      <c r="B3" s="105"/>
      <c r="C3" s="105"/>
      <c r="D3" s="105"/>
      <c r="E3" s="105"/>
      <c r="F3" s="105"/>
      <c r="G3" s="105"/>
      <c r="H3" s="105"/>
      <c r="I3" s="64"/>
      <c r="J3" s="64"/>
      <c r="K3" s="64"/>
      <c r="L3" s="64"/>
    </row>
    <row r="4" spans="2:12" ht="21" customHeight="1">
      <c r="B4" s="64"/>
      <c r="C4" s="62" t="s">
        <v>539</v>
      </c>
      <c r="D4" s="62"/>
      <c r="E4" s="62"/>
      <c r="F4" s="62"/>
      <c r="G4" s="62"/>
      <c r="H4" s="64"/>
      <c r="I4" s="64"/>
      <c r="J4" s="64"/>
      <c r="K4" s="65"/>
      <c r="L4" s="64"/>
    </row>
    <row r="5" spans="2:12" ht="18.75" customHeigh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6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5.75" customHeight="1">
      <c r="B7" s="64" t="s">
        <v>125</v>
      </c>
      <c r="C7" s="64"/>
      <c r="D7" s="64"/>
      <c r="E7" s="64"/>
      <c r="F7" s="64"/>
      <c r="G7" s="64"/>
      <c r="H7" s="64"/>
      <c r="I7" s="64"/>
      <c r="J7" s="64"/>
      <c r="K7" s="66"/>
      <c r="L7" s="64"/>
    </row>
    <row r="8" spans="1:12" ht="13.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42.75" customHeight="1">
      <c r="A9" s="612" t="s">
        <v>10</v>
      </c>
      <c r="B9" s="97"/>
      <c r="C9" s="68"/>
      <c r="D9" s="614" t="s">
        <v>2</v>
      </c>
      <c r="E9" s="615"/>
      <c r="F9" s="616" t="s">
        <v>3</v>
      </c>
      <c r="G9" s="617"/>
      <c r="H9" s="618" t="s">
        <v>4</v>
      </c>
      <c r="I9" s="619"/>
      <c r="J9" s="618" t="s">
        <v>126</v>
      </c>
      <c r="K9" s="619"/>
      <c r="L9" s="621" t="s">
        <v>162</v>
      </c>
    </row>
    <row r="10" spans="1:12" ht="72" customHeight="1">
      <c r="A10" s="613"/>
      <c r="B10" s="77" t="s">
        <v>11</v>
      </c>
      <c r="C10" s="78" t="s">
        <v>1</v>
      </c>
      <c r="D10" s="95" t="s">
        <v>127</v>
      </c>
      <c r="E10" s="69" t="s">
        <v>6</v>
      </c>
      <c r="F10" s="70" t="s">
        <v>7</v>
      </c>
      <c r="G10" s="71" t="s">
        <v>5</v>
      </c>
      <c r="H10" s="72" t="s">
        <v>7</v>
      </c>
      <c r="I10" s="71" t="s">
        <v>5</v>
      </c>
      <c r="J10" s="72" t="s">
        <v>7</v>
      </c>
      <c r="K10" s="71" t="s">
        <v>5</v>
      </c>
      <c r="L10" s="622"/>
    </row>
    <row r="11" spans="1:12" ht="13.5">
      <c r="A11" s="73" t="s">
        <v>8</v>
      </c>
      <c r="B11" s="94" t="s">
        <v>128</v>
      </c>
      <c r="C11" s="96" t="s">
        <v>9</v>
      </c>
      <c r="D11" s="75" t="s">
        <v>129</v>
      </c>
      <c r="E11" s="76" t="s">
        <v>130</v>
      </c>
      <c r="F11" s="74" t="s">
        <v>131</v>
      </c>
      <c r="G11" s="76" t="s">
        <v>132</v>
      </c>
      <c r="H11" s="74" t="s">
        <v>133</v>
      </c>
      <c r="I11" s="76" t="s">
        <v>134</v>
      </c>
      <c r="J11" s="76">
        <v>11</v>
      </c>
      <c r="K11" s="76">
        <v>12</v>
      </c>
      <c r="L11" s="73" t="s">
        <v>135</v>
      </c>
    </row>
    <row r="12" spans="1:12" ht="22.5" customHeight="1">
      <c r="A12" s="132"/>
      <c r="B12" s="628" t="s">
        <v>250</v>
      </c>
      <c r="C12" s="628"/>
      <c r="D12" s="628"/>
      <c r="E12" s="628"/>
      <c r="F12" s="328"/>
      <c r="G12" s="329"/>
      <c r="H12" s="330"/>
      <c r="I12" s="329"/>
      <c r="J12" s="329"/>
      <c r="K12" s="329"/>
      <c r="L12" s="331"/>
    </row>
    <row r="13" spans="1:12" ht="27">
      <c r="A13" s="357">
        <v>1</v>
      </c>
      <c r="B13" s="354" t="s">
        <v>466</v>
      </c>
      <c r="C13" s="56" t="s">
        <v>143</v>
      </c>
      <c r="D13" s="58"/>
      <c r="E13" s="57">
        <v>110</v>
      </c>
      <c r="F13" s="87"/>
      <c r="G13" s="58"/>
      <c r="H13" s="88"/>
      <c r="I13" s="58"/>
      <c r="J13" s="58"/>
      <c r="K13" s="58"/>
      <c r="L13" s="57"/>
    </row>
    <row r="14" spans="1:12" ht="13.5">
      <c r="A14" s="120"/>
      <c r="B14" s="109" t="s">
        <v>160</v>
      </c>
      <c r="C14" s="79" t="s">
        <v>0</v>
      </c>
      <c r="D14" s="87">
        <v>1</v>
      </c>
      <c r="E14" s="108">
        <f>E13*D14</f>
        <v>110</v>
      </c>
      <c r="F14" s="110"/>
      <c r="G14" s="108"/>
      <c r="H14" s="108"/>
      <c r="I14" s="108">
        <f>H14*E14</f>
        <v>0</v>
      </c>
      <c r="J14" s="108"/>
      <c r="K14" s="108"/>
      <c r="L14" s="108">
        <f>K14+I14+G14</f>
        <v>0</v>
      </c>
    </row>
    <row r="15" spans="1:12" ht="13.5">
      <c r="A15" s="120"/>
      <c r="B15" s="118" t="s">
        <v>182</v>
      </c>
      <c r="C15" s="87" t="s">
        <v>147</v>
      </c>
      <c r="D15" s="87">
        <v>0.3</v>
      </c>
      <c r="E15" s="58">
        <f>E13*D15</f>
        <v>33</v>
      </c>
      <c r="F15" s="87"/>
      <c r="G15" s="58"/>
      <c r="H15" s="88"/>
      <c r="I15" s="58"/>
      <c r="J15" s="58"/>
      <c r="K15" s="58">
        <f>J15*E15</f>
        <v>0</v>
      </c>
      <c r="L15" s="58">
        <f>K15+I15+G15</f>
        <v>0</v>
      </c>
    </row>
    <row r="16" spans="1:12" ht="13.5">
      <c r="A16" s="120"/>
      <c r="B16" s="118" t="s">
        <v>463</v>
      </c>
      <c r="C16" s="87" t="s">
        <v>147</v>
      </c>
      <c r="D16" s="58">
        <v>0.15</v>
      </c>
      <c r="E16" s="144">
        <f>E13*D16</f>
        <v>16.5</v>
      </c>
      <c r="F16" s="332"/>
      <c r="G16" s="108"/>
      <c r="H16" s="333"/>
      <c r="I16" s="144"/>
      <c r="J16" s="58"/>
      <c r="K16" s="108">
        <f>J16*E16</f>
        <v>0</v>
      </c>
      <c r="L16" s="108">
        <f>K16+I16+G16</f>
        <v>0</v>
      </c>
    </row>
    <row r="17" spans="1:12" ht="13.5">
      <c r="A17" s="120"/>
      <c r="B17" s="118" t="s">
        <v>464</v>
      </c>
      <c r="C17" s="87" t="s">
        <v>147</v>
      </c>
      <c r="D17" s="58">
        <v>0.08</v>
      </c>
      <c r="E17" s="144">
        <f>E13*D17</f>
        <v>8.8</v>
      </c>
      <c r="F17" s="332"/>
      <c r="G17" s="108"/>
      <c r="H17" s="333"/>
      <c r="I17" s="144"/>
      <c r="J17" s="108"/>
      <c r="K17" s="108">
        <f>J17*E17</f>
        <v>0</v>
      </c>
      <c r="L17" s="108">
        <f>K17+I17+G17</f>
        <v>0</v>
      </c>
    </row>
    <row r="18" spans="1:12" ht="13.5">
      <c r="A18" s="120"/>
      <c r="B18" s="118" t="s">
        <v>183</v>
      </c>
      <c r="C18" s="87" t="s">
        <v>143</v>
      </c>
      <c r="D18" s="87">
        <v>1.21</v>
      </c>
      <c r="E18" s="144">
        <f>E13*D18</f>
        <v>133.1</v>
      </c>
      <c r="F18" s="332"/>
      <c r="G18" s="108">
        <f>F18*E18</f>
        <v>0</v>
      </c>
      <c r="H18" s="333"/>
      <c r="I18" s="144"/>
      <c r="J18" s="144"/>
      <c r="K18" s="144"/>
      <c r="L18" s="108">
        <f>K18+I18+G18</f>
        <v>0</v>
      </c>
    </row>
    <row r="19" spans="1:12" ht="40.5">
      <c r="A19" s="357">
        <v>2</v>
      </c>
      <c r="B19" s="377" t="s">
        <v>256</v>
      </c>
      <c r="C19" s="355" t="s">
        <v>121</v>
      </c>
      <c r="D19" s="356"/>
      <c r="E19" s="356">
        <v>1100</v>
      </c>
      <c r="F19" s="112"/>
      <c r="G19" s="112"/>
      <c r="H19" s="112"/>
      <c r="I19" s="112"/>
      <c r="J19" s="112"/>
      <c r="K19" s="112"/>
      <c r="L19" s="128"/>
    </row>
    <row r="20" spans="1:12" ht="13.5">
      <c r="A20" s="200"/>
      <c r="B20" s="109" t="s">
        <v>160</v>
      </c>
      <c r="C20" s="79" t="s">
        <v>0</v>
      </c>
      <c r="D20" s="58">
        <v>1</v>
      </c>
      <c r="E20" s="108">
        <f>E19*D20</f>
        <v>1100</v>
      </c>
      <c r="F20" s="123"/>
      <c r="G20" s="108"/>
      <c r="H20" s="108"/>
      <c r="I20" s="108">
        <f>H20*E20</f>
        <v>0</v>
      </c>
      <c r="J20" s="108"/>
      <c r="K20" s="108"/>
      <c r="L20" s="108">
        <f>K20+I20+G20</f>
        <v>0</v>
      </c>
    </row>
    <row r="21" spans="1:12" ht="13.5">
      <c r="A21" s="200"/>
      <c r="B21" s="220" t="s">
        <v>465</v>
      </c>
      <c r="C21" s="84" t="s">
        <v>143</v>
      </c>
      <c r="D21" s="129">
        <v>0.204</v>
      </c>
      <c r="E21" s="112">
        <f>E19*D21</f>
        <v>224.39999999999998</v>
      </c>
      <c r="F21" s="108"/>
      <c r="G21" s="112">
        <f>F21*E21</f>
        <v>0</v>
      </c>
      <c r="H21" s="112"/>
      <c r="I21" s="112"/>
      <c r="J21" s="112"/>
      <c r="K21" s="112"/>
      <c r="L21" s="128">
        <f>G21</f>
        <v>0</v>
      </c>
    </row>
    <row r="22" spans="1:12" ht="13.5">
      <c r="A22" s="200"/>
      <c r="B22" s="118" t="s">
        <v>158</v>
      </c>
      <c r="C22" s="87" t="s">
        <v>0</v>
      </c>
      <c r="D22" s="87"/>
      <c r="E22" s="58">
        <f>E21</f>
        <v>224.39999999999998</v>
      </c>
      <c r="F22" s="58"/>
      <c r="G22" s="112"/>
      <c r="H22" s="58"/>
      <c r="I22" s="58"/>
      <c r="J22" s="58"/>
      <c r="K22" s="58">
        <f>J22*E22</f>
        <v>0</v>
      </c>
      <c r="L22" s="58">
        <f>K22+I22+G22</f>
        <v>0</v>
      </c>
    </row>
    <row r="23" spans="1:12" ht="13.5">
      <c r="A23" s="200"/>
      <c r="B23" s="220" t="s">
        <v>251</v>
      </c>
      <c r="C23" s="84" t="s">
        <v>136</v>
      </c>
      <c r="D23" s="129"/>
      <c r="E23" s="112">
        <v>8.24</v>
      </c>
      <c r="F23" s="108"/>
      <c r="G23" s="112">
        <f>F23*E23</f>
        <v>0</v>
      </c>
      <c r="H23" s="112"/>
      <c r="I23" s="112"/>
      <c r="J23" s="112"/>
      <c r="K23" s="112"/>
      <c r="L23" s="58">
        <f>K23+I23+G23</f>
        <v>0</v>
      </c>
    </row>
    <row r="24" spans="1:12" ht="21" customHeight="1">
      <c r="A24" s="357">
        <v>3</v>
      </c>
      <c r="B24" s="396" t="s">
        <v>253</v>
      </c>
      <c r="C24" s="397" t="s">
        <v>124</v>
      </c>
      <c r="D24" s="398"/>
      <c r="E24" s="57">
        <v>243</v>
      </c>
      <c r="F24" s="88"/>
      <c r="G24" s="58"/>
      <c r="H24" s="58"/>
      <c r="I24" s="58"/>
      <c r="J24" s="58"/>
      <c r="K24" s="58"/>
      <c r="L24" s="57"/>
    </row>
    <row r="25" spans="1:12" ht="13.5">
      <c r="A25" s="216"/>
      <c r="B25" s="109" t="s">
        <v>160</v>
      </c>
      <c r="C25" s="79" t="s">
        <v>0</v>
      </c>
      <c r="D25" s="58">
        <v>1</v>
      </c>
      <c r="E25" s="144">
        <f>E24*D25</f>
        <v>243</v>
      </c>
      <c r="F25" s="333"/>
      <c r="G25" s="144"/>
      <c r="H25" s="144"/>
      <c r="I25" s="144">
        <f>H25*E25</f>
        <v>0</v>
      </c>
      <c r="J25" s="144"/>
      <c r="K25" s="144"/>
      <c r="L25" s="144">
        <f>K25+I25+G25</f>
        <v>0</v>
      </c>
    </row>
    <row r="26" spans="1:12" ht="13.5">
      <c r="A26" s="216"/>
      <c r="B26" s="118" t="s">
        <v>254</v>
      </c>
      <c r="C26" s="135" t="s">
        <v>124</v>
      </c>
      <c r="D26" s="58">
        <v>1</v>
      </c>
      <c r="E26" s="144">
        <f>E24*D26</f>
        <v>243</v>
      </c>
      <c r="F26" s="144"/>
      <c r="G26" s="144">
        <f>F26*E26</f>
        <v>0</v>
      </c>
      <c r="H26" s="144"/>
      <c r="I26" s="144"/>
      <c r="J26" s="144"/>
      <c r="K26" s="144"/>
      <c r="L26" s="144">
        <f>K26+I26+G26</f>
        <v>0</v>
      </c>
    </row>
    <row r="27" spans="1:12" ht="13.5">
      <c r="A27" s="216"/>
      <c r="B27" s="118" t="s">
        <v>252</v>
      </c>
      <c r="C27" s="87" t="s">
        <v>143</v>
      </c>
      <c r="D27" s="89">
        <v>0.06</v>
      </c>
      <c r="E27" s="144">
        <f>E24*D27</f>
        <v>14.58</v>
      </c>
      <c r="F27" s="333"/>
      <c r="G27" s="144">
        <f>F27*E27</f>
        <v>0</v>
      </c>
      <c r="H27" s="144"/>
      <c r="I27" s="144"/>
      <c r="J27" s="144"/>
      <c r="K27" s="144"/>
      <c r="L27" s="144">
        <f>K27+I27+G27</f>
        <v>0</v>
      </c>
    </row>
    <row r="28" spans="1:12" ht="13.5">
      <c r="A28" s="334"/>
      <c r="B28" s="118" t="s">
        <v>123</v>
      </c>
      <c r="C28" s="87" t="s">
        <v>0</v>
      </c>
      <c r="D28" s="58">
        <v>0.1</v>
      </c>
      <c r="E28" s="144">
        <f>E24*D28</f>
        <v>24.3</v>
      </c>
      <c r="F28" s="333"/>
      <c r="G28" s="144">
        <f>F28*E28</f>
        <v>0</v>
      </c>
      <c r="H28" s="144"/>
      <c r="I28" s="144"/>
      <c r="J28" s="144"/>
      <c r="K28" s="144"/>
      <c r="L28" s="144">
        <f>K28+I28+G28</f>
        <v>0</v>
      </c>
    </row>
    <row r="29" spans="1:12" ht="15.75">
      <c r="A29" s="132"/>
      <c r="B29" s="627" t="s">
        <v>257</v>
      </c>
      <c r="C29" s="628"/>
      <c r="D29" s="628"/>
      <c r="E29" s="628"/>
      <c r="F29" s="328"/>
      <c r="G29" s="329"/>
      <c r="H29" s="330"/>
      <c r="I29" s="329"/>
      <c r="J29" s="329"/>
      <c r="K29" s="329"/>
      <c r="L29" s="331"/>
    </row>
    <row r="30" spans="1:12" ht="13.5">
      <c r="A30" s="101">
        <v>1</v>
      </c>
      <c r="B30" s="354" t="s">
        <v>440</v>
      </c>
      <c r="C30" s="56" t="s">
        <v>143</v>
      </c>
      <c r="D30" s="57"/>
      <c r="E30" s="399">
        <v>17.28</v>
      </c>
      <c r="F30" s="333"/>
      <c r="G30" s="144"/>
      <c r="H30" s="144"/>
      <c r="I30" s="144"/>
      <c r="J30" s="144"/>
      <c r="K30" s="144"/>
      <c r="L30" s="144"/>
    </row>
    <row r="31" spans="1:12" ht="13.5">
      <c r="A31" s="216"/>
      <c r="B31" s="225" t="s">
        <v>161</v>
      </c>
      <c r="C31" s="98" t="s">
        <v>0</v>
      </c>
      <c r="D31" s="128">
        <v>1</v>
      </c>
      <c r="E31" s="335">
        <f>E30*D31</f>
        <v>17.28</v>
      </c>
      <c r="F31" s="333"/>
      <c r="G31" s="144"/>
      <c r="H31" s="144"/>
      <c r="I31" s="144">
        <f>H31*E31</f>
        <v>0</v>
      </c>
      <c r="J31" s="144"/>
      <c r="K31" s="144"/>
      <c r="L31" s="144">
        <f>K31+I31+G31</f>
        <v>0</v>
      </c>
    </row>
    <row r="32" spans="1:12" ht="13.5">
      <c r="A32" s="101">
        <v>2</v>
      </c>
      <c r="B32" s="354" t="s">
        <v>258</v>
      </c>
      <c r="C32" s="56" t="s">
        <v>124</v>
      </c>
      <c r="D32" s="57"/>
      <c r="E32" s="90">
        <v>48</v>
      </c>
      <c r="F32" s="333"/>
      <c r="G32" s="144"/>
      <c r="H32" s="144"/>
      <c r="I32" s="144"/>
      <c r="J32" s="144"/>
      <c r="K32" s="144"/>
      <c r="L32" s="144"/>
    </row>
    <row r="33" spans="1:12" ht="13.5">
      <c r="A33" s="216"/>
      <c r="B33" s="109" t="s">
        <v>160</v>
      </c>
      <c r="C33" s="79" t="s">
        <v>0</v>
      </c>
      <c r="D33" s="58">
        <v>1</v>
      </c>
      <c r="E33" s="108">
        <f>E32*D33</f>
        <v>48</v>
      </c>
      <c r="F33" s="123"/>
      <c r="G33" s="108"/>
      <c r="H33" s="108"/>
      <c r="I33" s="108">
        <f>H33*E33</f>
        <v>0</v>
      </c>
      <c r="J33" s="108"/>
      <c r="K33" s="108"/>
      <c r="L33" s="108">
        <f>K33+I33+G33</f>
        <v>0</v>
      </c>
    </row>
    <row r="34" spans="1:12" ht="13.5">
      <c r="A34" s="216"/>
      <c r="B34" s="220" t="s">
        <v>255</v>
      </c>
      <c r="C34" s="84" t="s">
        <v>143</v>
      </c>
      <c r="D34" s="112">
        <v>0.15</v>
      </c>
      <c r="E34" s="112">
        <f>E32*D34</f>
        <v>7.199999999999999</v>
      </c>
      <c r="F34" s="58"/>
      <c r="G34" s="112">
        <f>F34*E34</f>
        <v>0</v>
      </c>
      <c r="H34" s="112"/>
      <c r="I34" s="112"/>
      <c r="J34" s="112"/>
      <c r="K34" s="112"/>
      <c r="L34" s="128">
        <f>G34</f>
        <v>0</v>
      </c>
    </row>
    <row r="35" spans="1:12" ht="13.5">
      <c r="A35" s="216"/>
      <c r="B35" s="220" t="s">
        <v>251</v>
      </c>
      <c r="C35" s="84" t="s">
        <v>136</v>
      </c>
      <c r="D35" s="145"/>
      <c r="E35" s="108">
        <v>0.42</v>
      </c>
      <c r="F35" s="108"/>
      <c r="G35" s="108">
        <f>F35*E35</f>
        <v>0</v>
      </c>
      <c r="H35" s="108"/>
      <c r="I35" s="108"/>
      <c r="J35" s="108"/>
      <c r="K35" s="108"/>
      <c r="L35" s="58">
        <f>K35+I35+G35</f>
        <v>0</v>
      </c>
    </row>
    <row r="36" spans="1:12" ht="13.5">
      <c r="A36" s="216"/>
      <c r="B36" s="118" t="s">
        <v>494</v>
      </c>
      <c r="C36" s="84" t="s">
        <v>124</v>
      </c>
      <c r="D36" s="108">
        <v>2</v>
      </c>
      <c r="E36" s="108">
        <f>E32*D36</f>
        <v>96</v>
      </c>
      <c r="F36" s="108"/>
      <c r="G36" s="108">
        <f>F36*E36</f>
        <v>0</v>
      </c>
      <c r="H36" s="108"/>
      <c r="I36" s="108"/>
      <c r="J36" s="108"/>
      <c r="K36" s="108"/>
      <c r="L36" s="58">
        <f>K36+I36+G36</f>
        <v>0</v>
      </c>
    </row>
    <row r="37" spans="1:12" ht="13.5">
      <c r="A37" s="216"/>
      <c r="B37" s="228" t="s">
        <v>123</v>
      </c>
      <c r="C37" s="91" t="s">
        <v>0</v>
      </c>
      <c r="D37" s="58">
        <v>2.5</v>
      </c>
      <c r="E37" s="108">
        <f>E30*D37</f>
        <v>43.2</v>
      </c>
      <c r="F37" s="108"/>
      <c r="G37" s="108">
        <f>F37*E37</f>
        <v>0</v>
      </c>
      <c r="H37" s="108"/>
      <c r="I37" s="108"/>
      <c r="J37" s="108"/>
      <c r="K37" s="108"/>
      <c r="L37" s="108">
        <f>K37+I37+G37</f>
        <v>0</v>
      </c>
    </row>
    <row r="38" spans="1:12" ht="27">
      <c r="A38" s="101">
        <v>3</v>
      </c>
      <c r="B38" s="354" t="s">
        <v>436</v>
      </c>
      <c r="C38" s="56" t="s">
        <v>124</v>
      </c>
      <c r="D38" s="57"/>
      <c r="E38" s="57">
        <v>46</v>
      </c>
      <c r="F38" s="123"/>
      <c r="G38" s="108"/>
      <c r="H38" s="108"/>
      <c r="I38" s="108"/>
      <c r="J38" s="108"/>
      <c r="K38" s="108"/>
      <c r="L38" s="108"/>
    </row>
    <row r="39" spans="1:12" ht="13.5">
      <c r="A39" s="216"/>
      <c r="B39" s="109" t="s">
        <v>160</v>
      </c>
      <c r="C39" s="79" t="s">
        <v>0</v>
      </c>
      <c r="D39" s="58">
        <v>1</v>
      </c>
      <c r="E39" s="108">
        <f>E38*D39</f>
        <v>46</v>
      </c>
      <c r="F39" s="123"/>
      <c r="G39" s="108"/>
      <c r="H39" s="108"/>
      <c r="I39" s="108">
        <f>H39*E39</f>
        <v>0</v>
      </c>
      <c r="J39" s="108"/>
      <c r="K39" s="108"/>
      <c r="L39" s="108">
        <f>K39+I39+G39</f>
        <v>0</v>
      </c>
    </row>
    <row r="40" spans="1:12" ht="13.5">
      <c r="A40" s="216"/>
      <c r="B40" s="118" t="s">
        <v>535</v>
      </c>
      <c r="C40" s="87" t="s">
        <v>124</v>
      </c>
      <c r="D40" s="58">
        <v>2</v>
      </c>
      <c r="E40" s="144">
        <f>E38*D40</f>
        <v>92</v>
      </c>
      <c r="F40" s="333"/>
      <c r="G40" s="144">
        <f>F40*E40</f>
        <v>0</v>
      </c>
      <c r="H40" s="144"/>
      <c r="I40" s="144"/>
      <c r="J40" s="144"/>
      <c r="K40" s="144"/>
      <c r="L40" s="144">
        <f>G40</f>
        <v>0</v>
      </c>
    </row>
    <row r="41" spans="1:12" ht="13.5">
      <c r="A41" s="216"/>
      <c r="B41" s="118" t="s">
        <v>495</v>
      </c>
      <c r="C41" s="87" t="s">
        <v>124</v>
      </c>
      <c r="D41" s="58">
        <v>3.9</v>
      </c>
      <c r="E41" s="144">
        <f>E38*D41</f>
        <v>179.4</v>
      </c>
      <c r="F41" s="441"/>
      <c r="G41" s="144">
        <f>F41*E41</f>
        <v>0</v>
      </c>
      <c r="H41" s="144"/>
      <c r="I41" s="144"/>
      <c r="J41" s="144"/>
      <c r="K41" s="144"/>
      <c r="L41" s="144">
        <f>G41</f>
        <v>0</v>
      </c>
    </row>
    <row r="42" spans="1:12" ht="13.5">
      <c r="A42" s="216"/>
      <c r="B42" s="118" t="s">
        <v>123</v>
      </c>
      <c r="C42" s="87" t="s">
        <v>0</v>
      </c>
      <c r="D42" s="58">
        <v>1.5</v>
      </c>
      <c r="E42" s="144">
        <f>E38*D42</f>
        <v>69</v>
      </c>
      <c r="F42" s="333"/>
      <c r="G42" s="144">
        <f>F42*E42</f>
        <v>0</v>
      </c>
      <c r="H42" s="144"/>
      <c r="I42" s="144"/>
      <c r="J42" s="144"/>
      <c r="K42" s="144"/>
      <c r="L42" s="144">
        <f>G42</f>
        <v>0</v>
      </c>
    </row>
    <row r="43" spans="1:12" ht="27.75" customHeight="1">
      <c r="A43" s="400">
        <v>4</v>
      </c>
      <c r="B43" s="401" t="s">
        <v>461</v>
      </c>
      <c r="C43" s="265" t="s">
        <v>149</v>
      </c>
      <c r="D43" s="266"/>
      <c r="E43" s="267">
        <v>4</v>
      </c>
      <c r="F43" s="271"/>
      <c r="G43" s="249"/>
      <c r="H43" s="271"/>
      <c r="I43" s="249"/>
      <c r="J43" s="271"/>
      <c r="K43" s="271"/>
      <c r="L43" s="249"/>
    </row>
    <row r="44" spans="1:12" ht="13.5">
      <c r="A44" s="326"/>
      <c r="B44" s="327" t="s">
        <v>460</v>
      </c>
      <c r="C44" s="272" t="s">
        <v>149</v>
      </c>
      <c r="D44" s="270">
        <v>1</v>
      </c>
      <c r="E44" s="271">
        <f>E43*D44</f>
        <v>4</v>
      </c>
      <c r="F44" s="271"/>
      <c r="G44" s="249">
        <f>F44*E44</f>
        <v>0</v>
      </c>
      <c r="H44" s="271"/>
      <c r="I44" s="249"/>
      <c r="J44" s="271"/>
      <c r="K44" s="271"/>
      <c r="L44" s="249">
        <f>G44</f>
        <v>0</v>
      </c>
    </row>
    <row r="45" spans="1:12" ht="40.5">
      <c r="A45" s="402">
        <v>5</v>
      </c>
      <c r="B45" s="122" t="s">
        <v>462</v>
      </c>
      <c r="C45" s="56" t="s">
        <v>124</v>
      </c>
      <c r="D45" s="56"/>
      <c r="E45" s="57">
        <v>24</v>
      </c>
      <c r="F45" s="108"/>
      <c r="G45" s="58"/>
      <c r="H45" s="58"/>
      <c r="I45" s="58"/>
      <c r="J45" s="58"/>
      <c r="K45" s="58"/>
      <c r="L45" s="58"/>
    </row>
    <row r="46" spans="1:12" ht="13.5">
      <c r="A46" s="336"/>
      <c r="B46" s="217" t="s">
        <v>199</v>
      </c>
      <c r="C46" s="298" t="s">
        <v>0</v>
      </c>
      <c r="D46" s="282">
        <v>1</v>
      </c>
      <c r="E46" s="250">
        <f>E45*D46</f>
        <v>24</v>
      </c>
      <c r="F46" s="250"/>
      <c r="G46" s="249"/>
      <c r="H46" s="250"/>
      <c r="I46" s="249">
        <f>H46*E46</f>
        <v>0</v>
      </c>
      <c r="J46" s="250"/>
      <c r="K46" s="250"/>
      <c r="L46" s="249">
        <f>K46+I46+G46</f>
        <v>0</v>
      </c>
    </row>
    <row r="47" spans="1:12" ht="13.5">
      <c r="A47" s="345"/>
      <c r="B47" s="121" t="s">
        <v>536</v>
      </c>
      <c r="C47" s="87" t="s">
        <v>124</v>
      </c>
      <c r="D47" s="87">
        <v>1</v>
      </c>
      <c r="E47" s="58">
        <f>E45*D47</f>
        <v>24</v>
      </c>
      <c r="F47" s="108"/>
      <c r="G47" s="58">
        <f>F47*E47</f>
        <v>0</v>
      </c>
      <c r="H47" s="58"/>
      <c r="I47" s="58"/>
      <c r="J47" s="58"/>
      <c r="K47" s="58"/>
      <c r="L47" s="58">
        <f>G47</f>
        <v>0</v>
      </c>
    </row>
    <row r="48" spans="1:12" ht="35.25" customHeight="1">
      <c r="A48" s="132"/>
      <c r="B48" s="627" t="s">
        <v>437</v>
      </c>
      <c r="C48" s="628"/>
      <c r="D48" s="628"/>
      <c r="E48" s="628"/>
      <c r="F48" s="328"/>
      <c r="G48" s="329"/>
      <c r="H48" s="330"/>
      <c r="I48" s="329"/>
      <c r="J48" s="329"/>
      <c r="K48" s="329"/>
      <c r="L48" s="331"/>
    </row>
    <row r="49" spans="1:12" ht="27">
      <c r="A49" s="91">
        <v>1</v>
      </c>
      <c r="B49" s="80" t="s">
        <v>469</v>
      </c>
      <c r="C49" s="56" t="s">
        <v>121</v>
      </c>
      <c r="D49" s="57"/>
      <c r="E49" s="57">
        <v>53</v>
      </c>
      <c r="F49" s="108"/>
      <c r="G49" s="90"/>
      <c r="H49" s="90"/>
      <c r="I49" s="90"/>
      <c r="J49" s="90"/>
      <c r="K49" s="90"/>
      <c r="L49" s="90"/>
    </row>
    <row r="50" spans="1:12" ht="13.5">
      <c r="A50" s="130"/>
      <c r="B50" s="106" t="s">
        <v>160</v>
      </c>
      <c r="C50" s="87" t="s">
        <v>0</v>
      </c>
      <c r="D50" s="87">
        <v>1</v>
      </c>
      <c r="E50" s="58">
        <f>E49*D50</f>
        <v>53</v>
      </c>
      <c r="F50" s="58"/>
      <c r="G50" s="58"/>
      <c r="H50" s="58"/>
      <c r="I50" s="58">
        <f>H50*E50</f>
        <v>0</v>
      </c>
      <c r="J50" s="58"/>
      <c r="K50" s="58"/>
      <c r="L50" s="58">
        <f>K50+I50+G50</f>
        <v>0</v>
      </c>
    </row>
    <row r="51" spans="1:12" ht="13.5">
      <c r="A51" s="130"/>
      <c r="B51" s="126" t="s">
        <v>470</v>
      </c>
      <c r="C51" s="110" t="s">
        <v>143</v>
      </c>
      <c r="D51" s="108">
        <v>0.1</v>
      </c>
      <c r="E51" s="108">
        <f>E49*D51</f>
        <v>5.300000000000001</v>
      </c>
      <c r="F51" s="108"/>
      <c r="G51" s="108">
        <f>F51*E51</f>
        <v>0</v>
      </c>
      <c r="H51" s="108"/>
      <c r="I51" s="108"/>
      <c r="J51" s="108"/>
      <c r="K51" s="108"/>
      <c r="L51" s="58">
        <f>K51+I51+G51</f>
        <v>0</v>
      </c>
    </row>
    <row r="52" spans="1:12" ht="13.5">
      <c r="A52" s="130"/>
      <c r="B52" s="121" t="s">
        <v>123</v>
      </c>
      <c r="C52" s="110" t="s">
        <v>0</v>
      </c>
      <c r="D52" s="108">
        <v>0.06</v>
      </c>
      <c r="E52" s="108">
        <f>E49*D52</f>
        <v>3.1799999999999997</v>
      </c>
      <c r="F52" s="108"/>
      <c r="G52" s="108">
        <f>F52*E52</f>
        <v>0</v>
      </c>
      <c r="H52" s="108"/>
      <c r="I52" s="108"/>
      <c r="J52" s="108"/>
      <c r="K52" s="108"/>
      <c r="L52" s="58">
        <f>K52+I52+G52</f>
        <v>0</v>
      </c>
    </row>
    <row r="53" spans="1:12" ht="27">
      <c r="A53" s="91">
        <v>2</v>
      </c>
      <c r="B53" s="403" t="s">
        <v>467</v>
      </c>
      <c r="C53" s="355" t="s">
        <v>121</v>
      </c>
      <c r="D53" s="356"/>
      <c r="E53" s="356">
        <v>53</v>
      </c>
      <c r="F53" s="128"/>
      <c r="G53" s="128"/>
      <c r="H53" s="128"/>
      <c r="I53" s="128"/>
      <c r="J53" s="128"/>
      <c r="K53" s="128"/>
      <c r="L53" s="128"/>
    </row>
    <row r="54" spans="1:12" ht="13.5">
      <c r="A54" s="130"/>
      <c r="B54" s="106" t="s">
        <v>160</v>
      </c>
      <c r="C54" s="84" t="s">
        <v>0</v>
      </c>
      <c r="D54" s="112">
        <v>1</v>
      </c>
      <c r="E54" s="112">
        <f>E53*D54</f>
        <v>53</v>
      </c>
      <c r="F54" s="108"/>
      <c r="G54" s="108"/>
      <c r="H54" s="108"/>
      <c r="I54" s="108">
        <f>H54*E54</f>
        <v>0</v>
      </c>
      <c r="J54" s="108"/>
      <c r="K54" s="108"/>
      <c r="L54" s="108">
        <f>K54+I54+G54</f>
        <v>0</v>
      </c>
    </row>
    <row r="55" spans="1:12" ht="13.5">
      <c r="A55" s="130"/>
      <c r="B55" s="126" t="s">
        <v>259</v>
      </c>
      <c r="C55" s="87" t="s">
        <v>170</v>
      </c>
      <c r="D55" s="108">
        <v>7.9</v>
      </c>
      <c r="E55" s="108">
        <f>E53*D55</f>
        <v>418.70000000000005</v>
      </c>
      <c r="F55" s="108"/>
      <c r="G55" s="108">
        <f>F55*E55</f>
        <v>0</v>
      </c>
      <c r="H55" s="108"/>
      <c r="I55" s="108"/>
      <c r="J55" s="108"/>
      <c r="K55" s="108"/>
      <c r="L55" s="58">
        <f>K55+I55+G55</f>
        <v>0</v>
      </c>
    </row>
    <row r="56" spans="1:12" ht="13.5">
      <c r="A56" s="130"/>
      <c r="B56" s="127" t="s">
        <v>468</v>
      </c>
      <c r="C56" s="84" t="s">
        <v>121</v>
      </c>
      <c r="D56" s="112">
        <v>1.02</v>
      </c>
      <c r="E56" s="112">
        <f>E53*D56</f>
        <v>54.06</v>
      </c>
      <c r="F56" s="112"/>
      <c r="G56" s="112">
        <f>F56*E56</f>
        <v>0</v>
      </c>
      <c r="H56" s="112"/>
      <c r="I56" s="112"/>
      <c r="J56" s="112"/>
      <c r="K56" s="112"/>
      <c r="L56" s="128">
        <f>K56+I56+G56</f>
        <v>0</v>
      </c>
    </row>
    <row r="57" spans="1:12" ht="13.5">
      <c r="A57" s="344"/>
      <c r="B57" s="126" t="s">
        <v>123</v>
      </c>
      <c r="C57" s="110" t="s">
        <v>0</v>
      </c>
      <c r="D57" s="108">
        <v>0.16</v>
      </c>
      <c r="E57" s="108">
        <f>E53*D57</f>
        <v>8.48</v>
      </c>
      <c r="F57" s="108"/>
      <c r="G57" s="108">
        <f>F57*E57</f>
        <v>0</v>
      </c>
      <c r="H57" s="108"/>
      <c r="I57" s="108"/>
      <c r="J57" s="108"/>
      <c r="K57" s="108"/>
      <c r="L57" s="58">
        <f>K57+I57+G57</f>
        <v>0</v>
      </c>
    </row>
    <row r="58" spans="1:12" ht="19.5" customHeight="1">
      <c r="A58" s="132"/>
      <c r="B58" s="627" t="s">
        <v>438</v>
      </c>
      <c r="C58" s="628"/>
      <c r="D58" s="628"/>
      <c r="E58" s="628"/>
      <c r="F58" s="328"/>
      <c r="G58" s="329"/>
      <c r="H58" s="330"/>
      <c r="I58" s="329"/>
      <c r="J58" s="329"/>
      <c r="K58" s="329"/>
      <c r="L58" s="331"/>
    </row>
    <row r="59" spans="1:12" ht="27">
      <c r="A59" s="357">
        <v>1</v>
      </c>
      <c r="B59" s="377" t="s">
        <v>264</v>
      </c>
      <c r="C59" s="355" t="s">
        <v>121</v>
      </c>
      <c r="D59" s="356"/>
      <c r="E59" s="356">
        <v>4</v>
      </c>
      <c r="F59" s="128"/>
      <c r="G59" s="128"/>
      <c r="H59" s="128"/>
      <c r="I59" s="128"/>
      <c r="J59" s="128"/>
      <c r="K59" s="128"/>
      <c r="L59" s="128"/>
    </row>
    <row r="60" spans="1:12" ht="13.5">
      <c r="A60" s="200"/>
      <c r="B60" s="119" t="s">
        <v>160</v>
      </c>
      <c r="C60" s="84" t="s">
        <v>0</v>
      </c>
      <c r="D60" s="112">
        <v>1</v>
      </c>
      <c r="E60" s="112">
        <f>E59*D60</f>
        <v>4</v>
      </c>
      <c r="F60" s="108"/>
      <c r="G60" s="108"/>
      <c r="H60" s="108"/>
      <c r="I60" s="108">
        <f>H60*E60</f>
        <v>0</v>
      </c>
      <c r="J60" s="108"/>
      <c r="K60" s="108"/>
      <c r="L60" s="108">
        <f>K60+I60+G60</f>
        <v>0</v>
      </c>
    </row>
    <row r="61" spans="1:12" ht="13.5">
      <c r="A61" s="200"/>
      <c r="B61" s="121" t="s">
        <v>259</v>
      </c>
      <c r="C61" s="87" t="s">
        <v>170</v>
      </c>
      <c r="D61" s="108">
        <v>7.9</v>
      </c>
      <c r="E61" s="108">
        <f>E59*D61</f>
        <v>31.6</v>
      </c>
      <c r="F61" s="108"/>
      <c r="G61" s="108">
        <f>F61*E61</f>
        <v>0</v>
      </c>
      <c r="H61" s="108"/>
      <c r="I61" s="108"/>
      <c r="J61" s="108"/>
      <c r="K61" s="108"/>
      <c r="L61" s="58">
        <f>K61+I61+G61</f>
        <v>0</v>
      </c>
    </row>
    <row r="62" spans="1:12" ht="13.5">
      <c r="A62" s="200"/>
      <c r="B62" s="220" t="s">
        <v>260</v>
      </c>
      <c r="C62" s="84" t="s">
        <v>121</v>
      </c>
      <c r="D62" s="112">
        <v>1.02</v>
      </c>
      <c r="E62" s="112">
        <f>E59*D62</f>
        <v>4.08</v>
      </c>
      <c r="F62" s="112"/>
      <c r="G62" s="112">
        <f>F62*E62</f>
        <v>0</v>
      </c>
      <c r="H62" s="112"/>
      <c r="I62" s="112"/>
      <c r="J62" s="112"/>
      <c r="K62" s="112"/>
      <c r="L62" s="128">
        <f>K62+I62+G62</f>
        <v>0</v>
      </c>
    </row>
    <row r="63" spans="1:12" ht="13.5">
      <c r="A63" s="200"/>
      <c r="B63" s="121" t="s">
        <v>123</v>
      </c>
      <c r="C63" s="84" t="s">
        <v>0</v>
      </c>
      <c r="D63" s="112">
        <v>0.16</v>
      </c>
      <c r="E63" s="112">
        <f>E59*D63</f>
        <v>0.64</v>
      </c>
      <c r="F63" s="112"/>
      <c r="G63" s="112">
        <f>F63*E63</f>
        <v>0</v>
      </c>
      <c r="H63" s="112"/>
      <c r="I63" s="112"/>
      <c r="J63" s="112"/>
      <c r="K63" s="112"/>
      <c r="L63" s="128">
        <f>K63+I63+G63</f>
        <v>0</v>
      </c>
    </row>
    <row r="64" spans="1:12" ht="40.5">
      <c r="A64" s="357">
        <v>2</v>
      </c>
      <c r="B64" s="377" t="s">
        <v>496</v>
      </c>
      <c r="C64" s="103" t="s">
        <v>121</v>
      </c>
      <c r="D64" s="104"/>
      <c r="E64" s="356">
        <v>2.64</v>
      </c>
      <c r="F64" s="108"/>
      <c r="G64" s="108"/>
      <c r="H64" s="108"/>
      <c r="I64" s="108"/>
      <c r="J64" s="108"/>
      <c r="K64" s="108"/>
      <c r="L64" s="108"/>
    </row>
    <row r="65" spans="1:12" ht="13.5">
      <c r="A65" s="216"/>
      <c r="B65" s="217" t="s">
        <v>199</v>
      </c>
      <c r="C65" s="79" t="s">
        <v>0</v>
      </c>
      <c r="D65" s="110">
        <v>1</v>
      </c>
      <c r="E65" s="108">
        <f>E64*D65</f>
        <v>2.64</v>
      </c>
      <c r="F65" s="108"/>
      <c r="G65" s="108"/>
      <c r="H65" s="108"/>
      <c r="I65" s="108">
        <f>H65*E65</f>
        <v>0</v>
      </c>
      <c r="J65" s="108"/>
      <c r="K65" s="108"/>
      <c r="L65" s="108">
        <f>K65+I65+G65</f>
        <v>0</v>
      </c>
    </row>
    <row r="66" spans="1:12" ht="13.5">
      <c r="A66" s="216"/>
      <c r="B66" s="225" t="s">
        <v>537</v>
      </c>
      <c r="C66" s="98" t="s">
        <v>136</v>
      </c>
      <c r="D66" s="99"/>
      <c r="E66" s="112">
        <v>0.02</v>
      </c>
      <c r="F66" s="108"/>
      <c r="G66" s="108">
        <f>F66*E66</f>
        <v>0</v>
      </c>
      <c r="H66" s="108"/>
      <c r="I66" s="108"/>
      <c r="J66" s="108"/>
      <c r="K66" s="108"/>
      <c r="L66" s="108">
        <f>K66+I66+G66</f>
        <v>0</v>
      </c>
    </row>
    <row r="67" spans="1:12" ht="13.5">
      <c r="A67" s="216"/>
      <c r="B67" s="225" t="s">
        <v>498</v>
      </c>
      <c r="C67" s="98" t="s">
        <v>121</v>
      </c>
      <c r="D67" s="99">
        <v>1.02</v>
      </c>
      <c r="E67" s="112">
        <f>E64*D67</f>
        <v>2.6928</v>
      </c>
      <c r="F67" s="58"/>
      <c r="G67" s="108">
        <f>F67*E67</f>
        <v>0</v>
      </c>
      <c r="H67" s="108"/>
      <c r="I67" s="108"/>
      <c r="J67" s="108"/>
      <c r="K67" s="108"/>
      <c r="L67" s="108">
        <f>K67+I67+G67</f>
        <v>0</v>
      </c>
    </row>
    <row r="68" spans="1:12" ht="13.5">
      <c r="A68" s="332"/>
      <c r="B68" s="109" t="s">
        <v>123</v>
      </c>
      <c r="C68" s="79" t="s">
        <v>0</v>
      </c>
      <c r="D68" s="85">
        <v>5</v>
      </c>
      <c r="E68" s="108">
        <f>E64*D68</f>
        <v>13.200000000000001</v>
      </c>
      <c r="F68" s="108"/>
      <c r="G68" s="108">
        <f>F68*E68</f>
        <v>0</v>
      </c>
      <c r="H68" s="108"/>
      <c r="I68" s="108"/>
      <c r="J68" s="108"/>
      <c r="K68" s="108"/>
      <c r="L68" s="108">
        <f>K68+I68+G68</f>
        <v>0</v>
      </c>
    </row>
    <row r="69" spans="1:12" ht="36.75" customHeight="1">
      <c r="A69" s="132"/>
      <c r="B69" s="627" t="s">
        <v>459</v>
      </c>
      <c r="C69" s="627"/>
      <c r="D69" s="628"/>
      <c r="E69" s="628"/>
      <c r="F69" s="328"/>
      <c r="G69" s="329"/>
      <c r="H69" s="330"/>
      <c r="I69" s="329"/>
      <c r="J69" s="329"/>
      <c r="K69" s="329"/>
      <c r="L69" s="331"/>
    </row>
    <row r="70" spans="1:12" ht="19.5" customHeight="1">
      <c r="A70" s="300">
        <v>1</v>
      </c>
      <c r="B70" s="404" t="s">
        <v>471</v>
      </c>
      <c r="C70" s="265" t="s">
        <v>121</v>
      </c>
      <c r="D70" s="266"/>
      <c r="E70" s="267">
        <v>100</v>
      </c>
      <c r="F70" s="271"/>
      <c r="G70" s="249"/>
      <c r="H70" s="271"/>
      <c r="I70" s="249"/>
      <c r="J70" s="271"/>
      <c r="K70" s="271"/>
      <c r="L70" s="249"/>
    </row>
    <row r="71" spans="1:12" ht="13.5">
      <c r="A71" s="281"/>
      <c r="B71" s="338" t="s">
        <v>199</v>
      </c>
      <c r="C71" s="298" t="s">
        <v>0</v>
      </c>
      <c r="D71" s="282">
        <v>1</v>
      </c>
      <c r="E71" s="250">
        <f>E70*D71</f>
        <v>100</v>
      </c>
      <c r="F71" s="250"/>
      <c r="G71" s="249"/>
      <c r="H71" s="250"/>
      <c r="I71" s="249">
        <f>H71*E71</f>
        <v>0</v>
      </c>
      <c r="J71" s="250"/>
      <c r="K71" s="250"/>
      <c r="L71" s="249">
        <f>K71+I71+G71</f>
        <v>0</v>
      </c>
    </row>
    <row r="72" spans="1:12" ht="13.5">
      <c r="A72" s="281"/>
      <c r="B72" s="322" t="s">
        <v>442</v>
      </c>
      <c r="C72" s="323" t="s">
        <v>143</v>
      </c>
      <c r="D72" s="324">
        <v>0.08</v>
      </c>
      <c r="E72" s="325">
        <f>E70*D72</f>
        <v>8</v>
      </c>
      <c r="F72" s="271"/>
      <c r="G72" s="249">
        <f>F72*E72</f>
        <v>0</v>
      </c>
      <c r="H72" s="271"/>
      <c r="I72" s="249"/>
      <c r="J72" s="271"/>
      <c r="K72" s="271"/>
      <c r="L72" s="249">
        <f>G72</f>
        <v>0</v>
      </c>
    </row>
    <row r="73" spans="1:12" ht="27">
      <c r="A73" s="357">
        <v>2</v>
      </c>
      <c r="B73" s="354" t="s">
        <v>261</v>
      </c>
      <c r="C73" s="56" t="s">
        <v>121</v>
      </c>
      <c r="D73" s="57"/>
      <c r="E73" s="57">
        <v>100</v>
      </c>
      <c r="F73" s="333"/>
      <c r="G73" s="144"/>
      <c r="H73" s="144"/>
      <c r="I73" s="144"/>
      <c r="J73" s="144"/>
      <c r="K73" s="144"/>
      <c r="L73" s="144"/>
    </row>
    <row r="74" spans="1:12" ht="13.5">
      <c r="A74" s="216"/>
      <c r="B74" s="119" t="s">
        <v>160</v>
      </c>
      <c r="C74" s="84" t="s">
        <v>0</v>
      </c>
      <c r="D74" s="112">
        <v>1</v>
      </c>
      <c r="E74" s="112">
        <f>E73*D74</f>
        <v>100</v>
      </c>
      <c r="F74" s="112"/>
      <c r="G74" s="112"/>
      <c r="H74" s="112"/>
      <c r="I74" s="112">
        <f>H74*E74</f>
        <v>0</v>
      </c>
      <c r="J74" s="112"/>
      <c r="K74" s="112"/>
      <c r="L74" s="112">
        <f>K74+I74+G74</f>
        <v>0</v>
      </c>
    </row>
    <row r="75" spans="1:12" ht="13.5">
      <c r="A75" s="216"/>
      <c r="B75" s="118" t="s">
        <v>169</v>
      </c>
      <c r="C75" s="87" t="s">
        <v>143</v>
      </c>
      <c r="D75" s="58">
        <v>0.1</v>
      </c>
      <c r="E75" s="108">
        <f>E73*D75</f>
        <v>10</v>
      </c>
      <c r="F75" s="123"/>
      <c r="G75" s="108">
        <f>F75*E75</f>
        <v>0</v>
      </c>
      <c r="H75" s="108"/>
      <c r="I75" s="108"/>
      <c r="J75" s="108"/>
      <c r="K75" s="108"/>
      <c r="L75" s="108">
        <f>G75</f>
        <v>0</v>
      </c>
    </row>
    <row r="76" spans="1:12" ht="13.5">
      <c r="A76" s="334"/>
      <c r="B76" s="118" t="s">
        <v>538</v>
      </c>
      <c r="C76" s="87" t="s">
        <v>149</v>
      </c>
      <c r="D76" s="58">
        <v>50</v>
      </c>
      <c r="E76" s="144">
        <f>E73*D76</f>
        <v>5000</v>
      </c>
      <c r="F76" s="333"/>
      <c r="G76" s="108">
        <f>F76*E76</f>
        <v>0</v>
      </c>
      <c r="H76" s="144"/>
      <c r="I76" s="144"/>
      <c r="J76" s="144"/>
      <c r="K76" s="144"/>
      <c r="L76" s="108">
        <f>G76</f>
        <v>0</v>
      </c>
    </row>
    <row r="77" spans="1:12" ht="16.5">
      <c r="A77" s="205"/>
      <c r="B77" s="321" t="s">
        <v>439</v>
      </c>
      <c r="C77" s="207"/>
      <c r="D77" s="208"/>
      <c r="E77" s="209"/>
      <c r="F77" s="209"/>
      <c r="G77" s="210"/>
      <c r="H77" s="209"/>
      <c r="I77" s="210"/>
      <c r="J77" s="209"/>
      <c r="K77" s="209"/>
      <c r="L77" s="211"/>
    </row>
    <row r="78" spans="1:12" ht="13.5">
      <c r="A78" s="405">
        <v>1</v>
      </c>
      <c r="B78" s="406" t="s">
        <v>440</v>
      </c>
      <c r="C78" s="407" t="s">
        <v>143</v>
      </c>
      <c r="D78" s="408"/>
      <c r="E78" s="409">
        <v>4.2</v>
      </c>
      <c r="F78" s="410"/>
      <c r="G78" s="337"/>
      <c r="H78" s="410"/>
      <c r="I78" s="337"/>
      <c r="J78" s="410"/>
      <c r="K78" s="410"/>
      <c r="L78" s="337"/>
    </row>
    <row r="79" spans="1:12" ht="13.5">
      <c r="A79" s="281"/>
      <c r="B79" s="338" t="s">
        <v>199</v>
      </c>
      <c r="C79" s="298" t="s">
        <v>0</v>
      </c>
      <c r="D79" s="282">
        <v>1</v>
      </c>
      <c r="E79" s="250">
        <f>E78*D79</f>
        <v>4.2</v>
      </c>
      <c r="F79" s="250"/>
      <c r="G79" s="249"/>
      <c r="H79" s="250"/>
      <c r="I79" s="249">
        <f>H79*E79</f>
        <v>0</v>
      </c>
      <c r="J79" s="250"/>
      <c r="K79" s="250"/>
      <c r="L79" s="249">
        <f>K79+I79+G79</f>
        <v>0</v>
      </c>
    </row>
    <row r="80" spans="1:12" ht="13.5">
      <c r="A80" s="405">
        <v>2</v>
      </c>
      <c r="B80" s="406" t="s">
        <v>441</v>
      </c>
      <c r="C80" s="265" t="s">
        <v>121</v>
      </c>
      <c r="D80" s="266"/>
      <c r="E80" s="267">
        <v>1.4</v>
      </c>
      <c r="F80" s="271"/>
      <c r="G80" s="249"/>
      <c r="H80" s="271"/>
      <c r="I80" s="249"/>
      <c r="J80" s="271"/>
      <c r="K80" s="271"/>
      <c r="L80" s="249"/>
    </row>
    <row r="81" spans="1:12" ht="13.5">
      <c r="A81" s="281"/>
      <c r="B81" s="338" t="s">
        <v>199</v>
      </c>
      <c r="C81" s="298" t="s">
        <v>0</v>
      </c>
      <c r="D81" s="282">
        <v>1</v>
      </c>
      <c r="E81" s="250">
        <f>E80*D81</f>
        <v>1.4</v>
      </c>
      <c r="F81" s="250"/>
      <c r="G81" s="249"/>
      <c r="H81" s="250"/>
      <c r="I81" s="249">
        <f>H81*E81</f>
        <v>0</v>
      </c>
      <c r="J81" s="250"/>
      <c r="K81" s="250"/>
      <c r="L81" s="249">
        <f>K81+I81+G81</f>
        <v>0</v>
      </c>
    </row>
    <row r="82" spans="1:12" ht="13.5">
      <c r="A82" s="281"/>
      <c r="B82" s="322" t="s">
        <v>442</v>
      </c>
      <c r="C82" s="323" t="s">
        <v>143</v>
      </c>
      <c r="D82" s="324">
        <v>0.18</v>
      </c>
      <c r="E82" s="325">
        <f>E80*D82</f>
        <v>0.252</v>
      </c>
      <c r="F82" s="271"/>
      <c r="G82" s="249">
        <f>F82*E82</f>
        <v>0</v>
      </c>
      <c r="H82" s="271"/>
      <c r="I82" s="249"/>
      <c r="J82" s="271"/>
      <c r="K82" s="271"/>
      <c r="L82" s="249">
        <f>G82</f>
        <v>0</v>
      </c>
    </row>
    <row r="83" spans="1:12" ht="27">
      <c r="A83" s="300">
        <v>3</v>
      </c>
      <c r="B83" s="404" t="s">
        <v>443</v>
      </c>
      <c r="C83" s="265" t="s">
        <v>143</v>
      </c>
      <c r="D83" s="266"/>
      <c r="E83" s="267">
        <v>1.2</v>
      </c>
      <c r="F83" s="271"/>
      <c r="G83" s="249"/>
      <c r="H83" s="271"/>
      <c r="I83" s="249"/>
      <c r="J83" s="271"/>
      <c r="K83" s="271"/>
      <c r="L83" s="249"/>
    </row>
    <row r="84" spans="1:12" ht="13.5">
      <c r="A84" s="281"/>
      <c r="B84" s="339" t="s">
        <v>199</v>
      </c>
      <c r="C84" s="87" t="s">
        <v>0</v>
      </c>
      <c r="D84" s="87">
        <v>1</v>
      </c>
      <c r="E84" s="58">
        <f>E83*D84</f>
        <v>1.2</v>
      </c>
      <c r="F84" s="58"/>
      <c r="G84" s="58"/>
      <c r="H84" s="58"/>
      <c r="I84" s="58">
        <f>H84*E84</f>
        <v>0</v>
      </c>
      <c r="J84" s="58"/>
      <c r="K84" s="58"/>
      <c r="L84" s="58">
        <f>I84+G84</f>
        <v>0</v>
      </c>
    </row>
    <row r="85" spans="1:12" ht="13.5">
      <c r="A85" s="281"/>
      <c r="B85" s="118" t="s">
        <v>154</v>
      </c>
      <c r="C85" s="87" t="s">
        <v>143</v>
      </c>
      <c r="D85" s="58">
        <v>1.02</v>
      </c>
      <c r="E85" s="58">
        <f>E83*D85</f>
        <v>1.224</v>
      </c>
      <c r="F85" s="58"/>
      <c r="G85" s="58">
        <f>F85*E85</f>
        <v>0</v>
      </c>
      <c r="H85" s="58"/>
      <c r="I85" s="58"/>
      <c r="J85" s="58"/>
      <c r="K85" s="58"/>
      <c r="L85" s="58">
        <f>K85+I85+G85</f>
        <v>0</v>
      </c>
    </row>
    <row r="86" spans="1:12" ht="13.5">
      <c r="A86" s="281"/>
      <c r="B86" s="118" t="s">
        <v>152</v>
      </c>
      <c r="C86" s="110" t="s">
        <v>121</v>
      </c>
      <c r="D86" s="85">
        <v>2.64</v>
      </c>
      <c r="E86" s="108">
        <f>E83*D86</f>
        <v>3.168</v>
      </c>
      <c r="F86" s="108"/>
      <c r="G86" s="58">
        <f>F86*E86</f>
        <v>0</v>
      </c>
      <c r="H86" s="108"/>
      <c r="I86" s="108"/>
      <c r="J86" s="108"/>
      <c r="K86" s="108"/>
      <c r="L86" s="108">
        <f>K86+I86+G86</f>
        <v>0</v>
      </c>
    </row>
    <row r="87" spans="1:12" ht="13.5">
      <c r="A87" s="281"/>
      <c r="B87" s="118" t="s">
        <v>153</v>
      </c>
      <c r="C87" s="110" t="s">
        <v>143</v>
      </c>
      <c r="D87" s="85">
        <v>0.058</v>
      </c>
      <c r="E87" s="108">
        <f>E83*D87</f>
        <v>0.0696</v>
      </c>
      <c r="F87" s="108"/>
      <c r="G87" s="58">
        <f>F87*E87</f>
        <v>0</v>
      </c>
      <c r="H87" s="108"/>
      <c r="I87" s="108"/>
      <c r="J87" s="108"/>
      <c r="K87" s="108"/>
      <c r="L87" s="108">
        <f>K87+I87+G87</f>
        <v>0</v>
      </c>
    </row>
    <row r="88" spans="1:12" ht="13.5">
      <c r="A88" s="281"/>
      <c r="B88" s="119" t="s">
        <v>190</v>
      </c>
      <c r="C88" s="110" t="s">
        <v>136</v>
      </c>
      <c r="D88" s="110" t="s">
        <v>137</v>
      </c>
      <c r="E88" s="145">
        <v>0.025</v>
      </c>
      <c r="F88" s="108"/>
      <c r="G88" s="108">
        <f>F88*E88</f>
        <v>0</v>
      </c>
      <c r="H88" s="108"/>
      <c r="I88" s="108"/>
      <c r="J88" s="108"/>
      <c r="K88" s="108"/>
      <c r="L88" s="108">
        <f>K88+I88+G88</f>
        <v>0</v>
      </c>
    </row>
    <row r="89" spans="1:12" ht="13.5">
      <c r="A89" s="281"/>
      <c r="B89" s="228" t="s">
        <v>123</v>
      </c>
      <c r="C89" s="91" t="s">
        <v>0</v>
      </c>
      <c r="D89" s="128">
        <v>1.61</v>
      </c>
      <c r="E89" s="128">
        <f>E83*D89</f>
        <v>1.932</v>
      </c>
      <c r="F89" s="58"/>
      <c r="G89" s="58">
        <f>F89*E89</f>
        <v>0</v>
      </c>
      <c r="H89" s="58"/>
      <c r="I89" s="58"/>
      <c r="J89" s="58"/>
      <c r="K89" s="58"/>
      <c r="L89" s="58">
        <f>K89+I89+G89</f>
        <v>0</v>
      </c>
    </row>
    <row r="90" spans="1:12" ht="27">
      <c r="A90" s="300">
        <v>4</v>
      </c>
      <c r="B90" s="385" t="s">
        <v>444</v>
      </c>
      <c r="C90" s="56" t="s">
        <v>395</v>
      </c>
      <c r="D90" s="57"/>
      <c r="E90" s="57">
        <v>1</v>
      </c>
      <c r="F90" s="58"/>
      <c r="G90" s="58"/>
      <c r="H90" s="58"/>
      <c r="I90" s="58"/>
      <c r="J90" s="58"/>
      <c r="K90" s="58"/>
      <c r="L90" s="58"/>
    </row>
    <row r="91" spans="1:12" ht="13.5">
      <c r="A91" s="281"/>
      <c r="B91" s="217" t="s">
        <v>199</v>
      </c>
      <c r="C91" s="248" t="s">
        <v>0</v>
      </c>
      <c r="D91" s="282">
        <v>1</v>
      </c>
      <c r="E91" s="250">
        <f>E90*D91</f>
        <v>1</v>
      </c>
      <c r="F91" s="250"/>
      <c r="G91" s="249"/>
      <c r="H91" s="250"/>
      <c r="I91" s="249">
        <f>H91*E91</f>
        <v>0</v>
      </c>
      <c r="J91" s="250"/>
      <c r="K91" s="250"/>
      <c r="L91" s="249">
        <f>K91+I91+G91</f>
        <v>0</v>
      </c>
    </row>
    <row r="92" spans="1:12" ht="13.5">
      <c r="A92" s="281"/>
      <c r="B92" s="305" t="s">
        <v>445</v>
      </c>
      <c r="C92" s="300" t="s">
        <v>395</v>
      </c>
      <c r="D92" s="300">
        <v>1</v>
      </c>
      <c r="E92" s="307">
        <f>E90*D92</f>
        <v>1</v>
      </c>
      <c r="F92" s="250"/>
      <c r="G92" s="249">
        <f>F92*E92</f>
        <v>0</v>
      </c>
      <c r="H92" s="250"/>
      <c r="I92" s="249"/>
      <c r="J92" s="250"/>
      <c r="K92" s="250"/>
      <c r="L92" s="249">
        <f>K92+I92+G92</f>
        <v>0</v>
      </c>
    </row>
    <row r="93" spans="1:12" ht="13.5">
      <c r="A93" s="300">
        <v>5</v>
      </c>
      <c r="B93" s="385" t="s">
        <v>446</v>
      </c>
      <c r="C93" s="56" t="s">
        <v>395</v>
      </c>
      <c r="D93" s="57"/>
      <c r="E93" s="57">
        <v>1</v>
      </c>
      <c r="F93" s="58"/>
      <c r="G93" s="58"/>
      <c r="H93" s="58"/>
      <c r="I93" s="58"/>
      <c r="J93" s="58"/>
      <c r="K93" s="58"/>
      <c r="L93" s="58"/>
    </row>
    <row r="94" spans="1:12" ht="13.5">
      <c r="A94" s="281"/>
      <c r="B94" s="217" t="s">
        <v>199</v>
      </c>
      <c r="C94" s="248" t="s">
        <v>0</v>
      </c>
      <c r="D94" s="282">
        <v>1</v>
      </c>
      <c r="E94" s="250">
        <f>E93*D94</f>
        <v>1</v>
      </c>
      <c r="F94" s="250"/>
      <c r="G94" s="249"/>
      <c r="H94" s="250"/>
      <c r="I94" s="249">
        <f>H94*E94</f>
        <v>0</v>
      </c>
      <c r="J94" s="250"/>
      <c r="K94" s="250"/>
      <c r="L94" s="249">
        <f>K94+I94+G94</f>
        <v>0</v>
      </c>
    </row>
    <row r="95" spans="1:12" ht="13.5">
      <c r="A95" s="281"/>
      <c r="B95" s="305" t="s">
        <v>445</v>
      </c>
      <c r="C95" s="300" t="s">
        <v>395</v>
      </c>
      <c r="D95" s="300">
        <v>1</v>
      </c>
      <c r="E95" s="307">
        <f>E93*D95</f>
        <v>1</v>
      </c>
      <c r="F95" s="250"/>
      <c r="G95" s="249">
        <f>F95*E95</f>
        <v>0</v>
      </c>
      <c r="H95" s="250"/>
      <c r="I95" s="249"/>
      <c r="J95" s="250"/>
      <c r="K95" s="250"/>
      <c r="L95" s="249">
        <f>K95+I95+G95</f>
        <v>0</v>
      </c>
    </row>
    <row r="96" spans="1:12" ht="13.5">
      <c r="A96" s="405">
        <v>6</v>
      </c>
      <c r="B96" s="385" t="s">
        <v>447</v>
      </c>
      <c r="C96" s="56" t="s">
        <v>395</v>
      </c>
      <c r="D96" s="57"/>
      <c r="E96" s="57">
        <v>20</v>
      </c>
      <c r="F96" s="58"/>
      <c r="G96" s="58"/>
      <c r="H96" s="58"/>
      <c r="I96" s="58"/>
      <c r="J96" s="58"/>
      <c r="K96" s="58"/>
      <c r="L96" s="58"/>
    </row>
    <row r="97" spans="1:12" ht="13.5">
      <c r="A97" s="281"/>
      <c r="B97" s="217" t="s">
        <v>199</v>
      </c>
      <c r="C97" s="248" t="s">
        <v>0</v>
      </c>
      <c r="D97" s="282">
        <v>1</v>
      </c>
      <c r="E97" s="250">
        <f>E96*D97</f>
        <v>20</v>
      </c>
      <c r="F97" s="250"/>
      <c r="G97" s="249"/>
      <c r="H97" s="250"/>
      <c r="I97" s="249">
        <f>H97*E97</f>
        <v>0</v>
      </c>
      <c r="J97" s="250"/>
      <c r="K97" s="250"/>
      <c r="L97" s="249">
        <f>K97+I97+G97</f>
        <v>0</v>
      </c>
    </row>
    <row r="98" spans="1:12" ht="13.5">
      <c r="A98" s="281"/>
      <c r="B98" s="305" t="s">
        <v>448</v>
      </c>
      <c r="C98" s="300" t="s">
        <v>395</v>
      </c>
      <c r="D98" s="300">
        <v>1</v>
      </c>
      <c r="E98" s="307">
        <f>E96*D98</f>
        <v>20</v>
      </c>
      <c r="F98" s="250"/>
      <c r="G98" s="249">
        <f>F98*E98</f>
        <v>0</v>
      </c>
      <c r="H98" s="250"/>
      <c r="I98" s="249"/>
      <c r="J98" s="250"/>
      <c r="K98" s="250"/>
      <c r="L98" s="249">
        <f>K98+I98+G98</f>
        <v>0</v>
      </c>
    </row>
    <row r="99" spans="1:12" ht="13.5">
      <c r="A99" s="281"/>
      <c r="B99" s="340" t="s">
        <v>412</v>
      </c>
      <c r="C99" s="300" t="s">
        <v>149</v>
      </c>
      <c r="D99" s="300"/>
      <c r="E99" s="307">
        <v>2</v>
      </c>
      <c r="F99" s="325"/>
      <c r="G99" s="308">
        <f>F99*E99</f>
        <v>0</v>
      </c>
      <c r="H99" s="307"/>
      <c r="I99" s="308"/>
      <c r="J99" s="307"/>
      <c r="K99" s="307"/>
      <c r="L99" s="308">
        <f>K99+I99+G99</f>
        <v>0</v>
      </c>
    </row>
    <row r="100" spans="1:12" ht="13.5">
      <c r="A100" s="405">
        <v>7</v>
      </c>
      <c r="B100" s="411" t="s">
        <v>449</v>
      </c>
      <c r="C100" s="412" t="s">
        <v>208</v>
      </c>
      <c r="D100" s="412"/>
      <c r="E100" s="413">
        <v>1</v>
      </c>
      <c r="F100" s="271"/>
      <c r="G100" s="249"/>
      <c r="H100" s="250"/>
      <c r="I100" s="249"/>
      <c r="J100" s="250"/>
      <c r="K100" s="250"/>
      <c r="L100" s="249"/>
    </row>
    <row r="101" spans="1:12" ht="13.5">
      <c r="A101" s="281"/>
      <c r="B101" s="217" t="s">
        <v>199</v>
      </c>
      <c r="C101" s="248" t="s">
        <v>0</v>
      </c>
      <c r="D101" s="282">
        <v>1</v>
      </c>
      <c r="E101" s="250">
        <f>E100*D101</f>
        <v>1</v>
      </c>
      <c r="F101" s="250"/>
      <c r="G101" s="249"/>
      <c r="H101" s="250"/>
      <c r="I101" s="249">
        <f>H101*E101</f>
        <v>0</v>
      </c>
      <c r="J101" s="250"/>
      <c r="K101" s="250"/>
      <c r="L101" s="249">
        <f>K101+I101+G101</f>
        <v>0</v>
      </c>
    </row>
    <row r="102" spans="1:12" ht="13.5">
      <c r="A102" s="281"/>
      <c r="B102" s="341" t="s">
        <v>450</v>
      </c>
      <c r="C102" s="300" t="s">
        <v>149</v>
      </c>
      <c r="D102" s="300"/>
      <c r="E102" s="307">
        <v>1</v>
      </c>
      <c r="F102" s="271"/>
      <c r="G102" s="249">
        <f>F102*E102</f>
        <v>0</v>
      </c>
      <c r="H102" s="250"/>
      <c r="I102" s="249"/>
      <c r="J102" s="250"/>
      <c r="K102" s="250"/>
      <c r="L102" s="249">
        <f>G102</f>
        <v>0</v>
      </c>
    </row>
    <row r="103" spans="1:12" ht="13.5">
      <c r="A103" s="281"/>
      <c r="B103" s="341" t="s">
        <v>451</v>
      </c>
      <c r="C103" s="300" t="s">
        <v>149</v>
      </c>
      <c r="D103" s="300"/>
      <c r="E103" s="307">
        <v>1</v>
      </c>
      <c r="F103" s="271"/>
      <c r="G103" s="249">
        <f>F103*E103</f>
        <v>0</v>
      </c>
      <c r="H103" s="250"/>
      <c r="I103" s="249"/>
      <c r="J103" s="250"/>
      <c r="K103" s="250"/>
      <c r="L103" s="249">
        <f>G103</f>
        <v>0</v>
      </c>
    </row>
    <row r="104" spans="1:12" ht="13.5">
      <c r="A104" s="281"/>
      <c r="B104" s="341" t="s">
        <v>452</v>
      </c>
      <c r="C104" s="300" t="s">
        <v>149</v>
      </c>
      <c r="D104" s="300"/>
      <c r="E104" s="307">
        <v>2</v>
      </c>
      <c r="F104" s="271"/>
      <c r="G104" s="249">
        <f>F104*E104</f>
        <v>0</v>
      </c>
      <c r="H104" s="250"/>
      <c r="I104" s="249"/>
      <c r="J104" s="250"/>
      <c r="K104" s="250"/>
      <c r="L104" s="249">
        <f>G104</f>
        <v>0</v>
      </c>
    </row>
    <row r="105" spans="1:12" ht="13.5">
      <c r="A105" s="281"/>
      <c r="B105" s="341" t="s">
        <v>453</v>
      </c>
      <c r="C105" s="300" t="s">
        <v>149</v>
      </c>
      <c r="D105" s="300"/>
      <c r="E105" s="307">
        <v>1</v>
      </c>
      <c r="F105" s="271"/>
      <c r="G105" s="249">
        <f>F105*E105</f>
        <v>0</v>
      </c>
      <c r="H105" s="250"/>
      <c r="I105" s="249"/>
      <c r="J105" s="250"/>
      <c r="K105" s="250"/>
      <c r="L105" s="249">
        <f>G105</f>
        <v>0</v>
      </c>
    </row>
    <row r="106" spans="1:12" ht="13.5">
      <c r="A106" s="281"/>
      <c r="B106" s="341" t="s">
        <v>454</v>
      </c>
      <c r="C106" s="300" t="s">
        <v>149</v>
      </c>
      <c r="D106" s="300"/>
      <c r="E106" s="307">
        <v>1</v>
      </c>
      <c r="F106" s="271"/>
      <c r="G106" s="249">
        <f>F106*E106</f>
        <v>0</v>
      </c>
      <c r="H106" s="250"/>
      <c r="I106" s="249"/>
      <c r="J106" s="250"/>
      <c r="K106" s="250"/>
      <c r="L106" s="249">
        <f>G106</f>
        <v>0</v>
      </c>
    </row>
    <row r="107" spans="1:12" ht="13.5">
      <c r="A107" s="405">
        <v>8</v>
      </c>
      <c r="B107" s="385" t="s">
        <v>455</v>
      </c>
      <c r="C107" s="56" t="s">
        <v>121</v>
      </c>
      <c r="D107" s="57"/>
      <c r="E107" s="57">
        <v>1.36</v>
      </c>
      <c r="F107" s="58"/>
      <c r="G107" s="58"/>
      <c r="H107" s="58"/>
      <c r="I107" s="58"/>
      <c r="J107" s="58"/>
      <c r="K107" s="58"/>
      <c r="L107" s="58"/>
    </row>
    <row r="108" spans="1:12" ht="13.5">
      <c r="A108" s="281"/>
      <c r="B108" s="217" t="s">
        <v>199</v>
      </c>
      <c r="C108" s="248" t="s">
        <v>0</v>
      </c>
      <c r="D108" s="282">
        <v>1</v>
      </c>
      <c r="E108" s="250">
        <f>E107*D108</f>
        <v>1.36</v>
      </c>
      <c r="F108" s="250"/>
      <c r="G108" s="249"/>
      <c r="H108" s="250"/>
      <c r="I108" s="249">
        <f>H108*E108</f>
        <v>0</v>
      </c>
      <c r="J108" s="250"/>
      <c r="K108" s="250"/>
      <c r="L108" s="249">
        <f>K108+I108+G108</f>
        <v>0</v>
      </c>
    </row>
    <row r="109" spans="1:12" ht="13.5">
      <c r="A109" s="281"/>
      <c r="B109" s="169" t="s">
        <v>497</v>
      </c>
      <c r="C109" s="87" t="s">
        <v>121</v>
      </c>
      <c r="D109" s="58">
        <v>1</v>
      </c>
      <c r="E109" s="58">
        <f>E107*D109</f>
        <v>1.36</v>
      </c>
      <c r="F109" s="58"/>
      <c r="G109" s="58">
        <f>F109*E109</f>
        <v>0</v>
      </c>
      <c r="H109" s="58"/>
      <c r="I109" s="58"/>
      <c r="J109" s="58"/>
      <c r="K109" s="58"/>
      <c r="L109" s="58">
        <f>G109</f>
        <v>0</v>
      </c>
    </row>
    <row r="110" spans="1:12" ht="13.5">
      <c r="A110" s="281"/>
      <c r="B110" s="342" t="s">
        <v>456</v>
      </c>
      <c r="C110" s="91" t="s">
        <v>0</v>
      </c>
      <c r="D110" s="128"/>
      <c r="E110" s="128">
        <v>1</v>
      </c>
      <c r="F110" s="58"/>
      <c r="G110" s="58">
        <f>F110*E110</f>
        <v>0</v>
      </c>
      <c r="H110" s="58"/>
      <c r="I110" s="58"/>
      <c r="J110" s="58"/>
      <c r="K110" s="58"/>
      <c r="L110" s="58">
        <f>G110</f>
        <v>0</v>
      </c>
    </row>
    <row r="111" spans="1:12" ht="13.5">
      <c r="A111" s="405">
        <v>9</v>
      </c>
      <c r="B111" s="385" t="s">
        <v>457</v>
      </c>
      <c r="C111" s="56" t="s">
        <v>143</v>
      </c>
      <c r="D111" s="57"/>
      <c r="E111" s="57">
        <v>2</v>
      </c>
      <c r="F111" s="58"/>
      <c r="G111" s="58"/>
      <c r="H111" s="58"/>
      <c r="I111" s="58"/>
      <c r="J111" s="58"/>
      <c r="K111" s="58"/>
      <c r="L111" s="58"/>
    </row>
    <row r="112" spans="1:12" ht="13.5">
      <c r="A112" s="281"/>
      <c r="B112" s="217" t="s">
        <v>199</v>
      </c>
      <c r="C112" s="248" t="s">
        <v>0</v>
      </c>
      <c r="D112" s="282">
        <v>1</v>
      </c>
      <c r="E112" s="250">
        <f>E111*D112</f>
        <v>2</v>
      </c>
      <c r="F112" s="250"/>
      <c r="G112" s="249"/>
      <c r="H112" s="250"/>
      <c r="I112" s="249">
        <f>H112*E112</f>
        <v>0</v>
      </c>
      <c r="J112" s="250"/>
      <c r="K112" s="250"/>
      <c r="L112" s="249">
        <f>K112+I112+G112</f>
        <v>0</v>
      </c>
    </row>
    <row r="113" spans="1:12" ht="13.5">
      <c r="A113" s="302"/>
      <c r="B113" s="169" t="s">
        <v>458</v>
      </c>
      <c r="C113" s="87" t="s">
        <v>143</v>
      </c>
      <c r="D113" s="58">
        <v>1.21</v>
      </c>
      <c r="E113" s="58">
        <f>E111*D113</f>
        <v>2.42</v>
      </c>
      <c r="F113" s="58"/>
      <c r="G113" s="58">
        <f>F113*E113</f>
        <v>0</v>
      </c>
      <c r="H113" s="58"/>
      <c r="I113" s="58"/>
      <c r="J113" s="58"/>
      <c r="K113" s="58"/>
      <c r="L113" s="58">
        <f>G113</f>
        <v>0</v>
      </c>
    </row>
    <row r="114" spans="1:12" ht="15.75">
      <c r="A114" s="201"/>
      <c r="B114" s="629" t="s">
        <v>472</v>
      </c>
      <c r="C114" s="626"/>
      <c r="D114" s="626"/>
      <c r="E114" s="626"/>
      <c r="F114" s="320"/>
      <c r="G114" s="329"/>
      <c r="H114" s="330"/>
      <c r="I114" s="329"/>
      <c r="J114" s="329"/>
      <c r="K114" s="329"/>
      <c r="L114" s="331"/>
    </row>
    <row r="115" spans="1:12" ht="27">
      <c r="A115" s="353">
        <v>1</v>
      </c>
      <c r="B115" s="354" t="s">
        <v>473</v>
      </c>
      <c r="C115" s="56" t="s">
        <v>121</v>
      </c>
      <c r="D115" s="57"/>
      <c r="E115" s="57">
        <v>410</v>
      </c>
      <c r="F115" s="58"/>
      <c r="G115" s="58"/>
      <c r="H115" s="58"/>
      <c r="I115" s="58"/>
      <c r="J115" s="58"/>
      <c r="K115" s="58"/>
      <c r="L115" s="58"/>
    </row>
    <row r="116" spans="1:12" ht="13.5">
      <c r="A116" s="212"/>
      <c r="B116" s="217" t="s">
        <v>199</v>
      </c>
      <c r="C116" s="248" t="s">
        <v>0</v>
      </c>
      <c r="D116" s="282">
        <v>1</v>
      </c>
      <c r="E116" s="250">
        <f>E115*D116</f>
        <v>410</v>
      </c>
      <c r="F116" s="250"/>
      <c r="G116" s="249"/>
      <c r="H116" s="250"/>
      <c r="I116" s="249">
        <f>H116*E116</f>
        <v>0</v>
      </c>
      <c r="J116" s="250"/>
      <c r="K116" s="250"/>
      <c r="L116" s="249">
        <f>K116+I116+G116</f>
        <v>0</v>
      </c>
    </row>
    <row r="117" spans="1:12" ht="13.5">
      <c r="A117" s="347"/>
      <c r="B117" s="346" t="s">
        <v>474</v>
      </c>
      <c r="C117" s="87" t="s">
        <v>143</v>
      </c>
      <c r="D117" s="58">
        <v>0.15</v>
      </c>
      <c r="E117" s="58">
        <f>E115*D117</f>
        <v>61.5</v>
      </c>
      <c r="F117" s="58"/>
      <c r="G117" s="58">
        <f>F117*E117</f>
        <v>0</v>
      </c>
      <c r="H117" s="58"/>
      <c r="I117" s="58"/>
      <c r="J117" s="58"/>
      <c r="K117" s="58"/>
      <c r="L117" s="58">
        <f>G117</f>
        <v>0</v>
      </c>
    </row>
    <row r="118" spans="1:12" ht="15.75">
      <c r="A118" s="201"/>
      <c r="B118" s="626" t="s">
        <v>266</v>
      </c>
      <c r="C118" s="626"/>
      <c r="D118" s="626"/>
      <c r="E118" s="626"/>
      <c r="F118" s="320"/>
      <c r="G118" s="329"/>
      <c r="H118" s="330"/>
      <c r="I118" s="329"/>
      <c r="J118" s="329"/>
      <c r="K118" s="329"/>
      <c r="L118" s="331"/>
    </row>
    <row r="119" spans="1:12" ht="13.5">
      <c r="A119" s="101">
        <v>1</v>
      </c>
      <c r="B119" s="377" t="s">
        <v>266</v>
      </c>
      <c r="C119" s="378" t="s">
        <v>121</v>
      </c>
      <c r="D119" s="379"/>
      <c r="E119" s="379">
        <v>38</v>
      </c>
      <c r="F119" s="379"/>
      <c r="G119" s="379"/>
      <c r="H119" s="379"/>
      <c r="I119" s="379"/>
      <c r="J119" s="379"/>
      <c r="K119" s="379"/>
      <c r="L119" s="356"/>
    </row>
    <row r="120" spans="1:12" ht="13.5">
      <c r="A120" s="216"/>
      <c r="B120" s="119" t="s">
        <v>160</v>
      </c>
      <c r="C120" s="84" t="s">
        <v>0</v>
      </c>
      <c r="D120" s="112">
        <v>1</v>
      </c>
      <c r="E120" s="112">
        <f>E119*D120</f>
        <v>38</v>
      </c>
      <c r="F120" s="108"/>
      <c r="G120" s="108"/>
      <c r="H120" s="108"/>
      <c r="I120" s="108">
        <f>H120*E120</f>
        <v>0</v>
      </c>
      <c r="J120" s="108"/>
      <c r="K120" s="108"/>
      <c r="L120" s="108">
        <f>K120+I120+G120</f>
        <v>0</v>
      </c>
    </row>
    <row r="121" spans="1:12" ht="13.5">
      <c r="A121" s="216"/>
      <c r="B121" s="121" t="s">
        <v>267</v>
      </c>
      <c r="C121" s="84" t="s">
        <v>197</v>
      </c>
      <c r="D121" s="112">
        <v>0.6</v>
      </c>
      <c r="E121" s="112">
        <f>E119*D121</f>
        <v>22.8</v>
      </c>
      <c r="F121" s="112"/>
      <c r="G121" s="112">
        <f>F121*E121</f>
        <v>0</v>
      </c>
      <c r="H121" s="112"/>
      <c r="I121" s="112"/>
      <c r="J121" s="112"/>
      <c r="K121" s="112"/>
      <c r="L121" s="128">
        <f>G121</f>
        <v>0</v>
      </c>
    </row>
    <row r="122" spans="1:12" ht="13.5">
      <c r="A122" s="136"/>
      <c r="B122" s="122" t="s">
        <v>5</v>
      </c>
      <c r="C122" s="110"/>
      <c r="D122" s="108"/>
      <c r="E122" s="108"/>
      <c r="F122" s="108"/>
      <c r="G122" s="90">
        <f>SUM(G13:G121)</f>
        <v>0</v>
      </c>
      <c r="H122" s="108"/>
      <c r="I122" s="108"/>
      <c r="J122" s="108"/>
      <c r="K122" s="108"/>
      <c r="L122" s="57">
        <f>SUM(L13:L121)</f>
        <v>0</v>
      </c>
    </row>
    <row r="123" spans="1:12" ht="13.5">
      <c r="A123" s="132"/>
      <c r="B123" s="113" t="s">
        <v>138</v>
      </c>
      <c r="C123" s="176">
        <v>0.03</v>
      </c>
      <c r="D123" s="177"/>
      <c r="E123" s="60"/>
      <c r="F123" s="61"/>
      <c r="G123" s="61"/>
      <c r="H123" s="61"/>
      <c r="I123" s="61"/>
      <c r="J123" s="61"/>
      <c r="K123" s="61"/>
      <c r="L123" s="58">
        <f>G122*C123</f>
        <v>0</v>
      </c>
    </row>
    <row r="124" spans="1:12" ht="13.5">
      <c r="A124" s="132"/>
      <c r="B124" s="122" t="s">
        <v>5</v>
      </c>
      <c r="C124" s="176"/>
      <c r="D124" s="177"/>
      <c r="E124" s="60"/>
      <c r="F124" s="61"/>
      <c r="G124" s="61"/>
      <c r="H124" s="61"/>
      <c r="I124" s="61"/>
      <c r="J124" s="61"/>
      <c r="K124" s="61"/>
      <c r="L124" s="58">
        <f>L123+L122</f>
        <v>0</v>
      </c>
    </row>
    <row r="125" spans="1:12" ht="13.5">
      <c r="A125" s="389"/>
      <c r="B125" s="390" t="s">
        <v>139</v>
      </c>
      <c r="C125" s="181">
        <v>0.1</v>
      </c>
      <c r="D125" s="177"/>
      <c r="E125" s="60"/>
      <c r="F125" s="61"/>
      <c r="G125" s="61"/>
      <c r="H125" s="61"/>
      <c r="I125" s="61"/>
      <c r="J125" s="61"/>
      <c r="K125" s="61"/>
      <c r="L125" s="58">
        <f>L124*C125</f>
        <v>0</v>
      </c>
    </row>
    <row r="126" spans="1:12" ht="13.5">
      <c r="A126" s="389"/>
      <c r="B126" s="391" t="s">
        <v>122</v>
      </c>
      <c r="C126" s="181"/>
      <c r="D126" s="177"/>
      <c r="E126" s="60"/>
      <c r="F126" s="61"/>
      <c r="G126" s="61"/>
      <c r="H126" s="61"/>
      <c r="I126" s="61"/>
      <c r="J126" s="61"/>
      <c r="K126" s="61"/>
      <c r="L126" s="58">
        <f>L125+L124</f>
        <v>0</v>
      </c>
    </row>
    <row r="127" spans="1:12" ht="13.5">
      <c r="A127" s="392"/>
      <c r="B127" s="113" t="s">
        <v>140</v>
      </c>
      <c r="C127" s="176">
        <v>0.08</v>
      </c>
      <c r="D127" s="56"/>
      <c r="E127" s="184"/>
      <c r="F127" s="113"/>
      <c r="G127" s="90"/>
      <c r="H127" s="90"/>
      <c r="I127" s="90"/>
      <c r="J127" s="185"/>
      <c r="K127" s="185"/>
      <c r="L127" s="108">
        <f>L126*C127</f>
        <v>0</v>
      </c>
    </row>
    <row r="128" spans="1:12" ht="13.5">
      <c r="A128" s="393"/>
      <c r="B128" s="122" t="s">
        <v>5</v>
      </c>
      <c r="C128" s="176"/>
      <c r="D128" s="56"/>
      <c r="E128" s="184"/>
      <c r="F128" s="113"/>
      <c r="G128" s="90"/>
      <c r="H128" s="90"/>
      <c r="I128" s="90"/>
      <c r="J128" s="185"/>
      <c r="K128" s="185"/>
      <c r="L128" s="108">
        <f>L127+L126</f>
        <v>0</v>
      </c>
    </row>
    <row r="129" spans="1:12" ht="13.5">
      <c r="A129" s="393"/>
      <c r="B129" s="113" t="s">
        <v>120</v>
      </c>
      <c r="C129" s="176">
        <v>0.05</v>
      </c>
      <c r="D129" s="56"/>
      <c r="E129" s="184"/>
      <c r="F129" s="113"/>
      <c r="G129" s="90"/>
      <c r="H129" s="90"/>
      <c r="I129" s="90"/>
      <c r="J129" s="185"/>
      <c r="K129" s="185"/>
      <c r="L129" s="108">
        <f>L128*C129</f>
        <v>0</v>
      </c>
    </row>
    <row r="130" spans="1:12" ht="13.5">
      <c r="A130" s="393"/>
      <c r="B130" s="122" t="s">
        <v>5</v>
      </c>
      <c r="C130" s="176"/>
      <c r="D130" s="56"/>
      <c r="E130" s="184"/>
      <c r="F130" s="113"/>
      <c r="G130" s="90"/>
      <c r="H130" s="90"/>
      <c r="I130" s="90"/>
      <c r="J130" s="185"/>
      <c r="K130" s="185"/>
      <c r="L130" s="108">
        <f>L129+L128</f>
        <v>0</v>
      </c>
    </row>
    <row r="131" spans="1:12" ht="13.5">
      <c r="A131" s="393"/>
      <c r="B131" s="113" t="s">
        <v>141</v>
      </c>
      <c r="C131" s="176">
        <v>0.18</v>
      </c>
      <c r="D131" s="56"/>
      <c r="E131" s="184"/>
      <c r="F131" s="113"/>
      <c r="G131" s="90"/>
      <c r="H131" s="90"/>
      <c r="I131" s="90"/>
      <c r="J131" s="185"/>
      <c r="K131" s="185"/>
      <c r="L131" s="108">
        <f>L130*C131</f>
        <v>0</v>
      </c>
    </row>
    <row r="132" spans="1:12" ht="13.5">
      <c r="A132" s="393"/>
      <c r="B132" s="122" t="s">
        <v>159</v>
      </c>
      <c r="C132" s="187"/>
      <c r="D132" s="187"/>
      <c r="E132" s="187"/>
      <c r="F132" s="187"/>
      <c r="G132" s="188"/>
      <c r="H132" s="188"/>
      <c r="I132" s="188"/>
      <c r="J132" s="188"/>
      <c r="K132" s="188"/>
      <c r="L132" s="81">
        <f>L131+L130</f>
        <v>0</v>
      </c>
    </row>
    <row r="133" ht="13.5">
      <c r="L133" s="343"/>
    </row>
    <row r="135" ht="13.5">
      <c r="L135" s="82"/>
    </row>
  </sheetData>
  <sheetProtection/>
  <mergeCells count="13">
    <mergeCell ref="A9:A10"/>
    <mergeCell ref="D9:E9"/>
    <mergeCell ref="F9:G9"/>
    <mergeCell ref="H9:I9"/>
    <mergeCell ref="J9:K9"/>
    <mergeCell ref="B114:E114"/>
    <mergeCell ref="B118:E118"/>
    <mergeCell ref="B29:E29"/>
    <mergeCell ref="B48:E48"/>
    <mergeCell ref="B58:E58"/>
    <mergeCell ref="B69:E69"/>
    <mergeCell ref="L9:L10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4"/>
  <sheetViews>
    <sheetView zoomScalePageLayoutView="0" workbookViewId="0" topLeftCell="A55">
      <selection activeCell="A72" sqref="A72"/>
    </sheetView>
  </sheetViews>
  <sheetFormatPr defaultColWidth="9.00390625" defaultRowHeight="12.75"/>
  <cols>
    <col min="1" max="1" width="6.25390625" style="63" customWidth="1"/>
    <col min="2" max="2" width="47.125" style="63" customWidth="1"/>
    <col min="3" max="3" width="9.125" style="63" customWidth="1"/>
    <col min="4" max="4" width="9.375" style="63" customWidth="1"/>
    <col min="5" max="5" width="9.00390625" style="63" customWidth="1"/>
    <col min="6" max="6" width="9.75390625" style="63" customWidth="1"/>
    <col min="7" max="7" width="10.75390625" style="63" customWidth="1"/>
    <col min="8" max="8" width="9.125" style="63" customWidth="1"/>
    <col min="9" max="11" width="12.125" style="63" customWidth="1"/>
    <col min="12" max="12" width="13.625" style="63" customWidth="1"/>
    <col min="13" max="16384" width="9.125" style="63" customWidth="1"/>
  </cols>
  <sheetData>
    <row r="2" spans="1:12" ht="18" customHeight="1">
      <c r="A2" s="203" t="s">
        <v>268</v>
      </c>
      <c r="B2" s="204"/>
      <c r="C2" s="203"/>
      <c r="D2" s="203"/>
      <c r="E2" s="105"/>
      <c r="F2" s="105"/>
      <c r="G2" s="105"/>
      <c r="H2" s="105"/>
      <c r="I2" s="64"/>
      <c r="J2" s="64"/>
      <c r="K2" s="64"/>
      <c r="L2" s="64"/>
    </row>
    <row r="3" spans="1:12" ht="16.5" customHeight="1">
      <c r="A3" s="203" t="s">
        <v>269</v>
      </c>
      <c r="B3" s="204"/>
      <c r="C3" s="203"/>
      <c r="D3" s="203"/>
      <c r="E3" s="105"/>
      <c r="F3" s="105"/>
      <c r="G3" s="105"/>
      <c r="H3" s="105"/>
      <c r="I3" s="64"/>
      <c r="J3" s="64"/>
      <c r="K3" s="64"/>
      <c r="L3" s="64"/>
    </row>
    <row r="4" spans="2:12" ht="13.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21" customHeight="1">
      <c r="B5" s="64"/>
      <c r="C5" s="62" t="s">
        <v>540</v>
      </c>
      <c r="D5" s="62"/>
      <c r="E5" s="62"/>
      <c r="F5" s="62"/>
      <c r="G5" s="62"/>
      <c r="H5" s="64"/>
      <c r="I5" s="64"/>
      <c r="J5" s="64"/>
      <c r="K5" s="65"/>
      <c r="L5" s="64"/>
    </row>
    <row r="6" spans="2:12" ht="18.7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3.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19.5" customHeight="1">
      <c r="B8" s="64" t="s">
        <v>125</v>
      </c>
      <c r="C8" s="64"/>
      <c r="D8" s="64"/>
      <c r="E8" s="64"/>
      <c r="F8" s="64"/>
      <c r="G8" s="64"/>
      <c r="H8" s="64"/>
      <c r="I8" s="64"/>
      <c r="J8" s="64"/>
      <c r="K8" s="66"/>
      <c r="L8" s="64"/>
    </row>
    <row r="9" spans="2:12" ht="16.5" customHeight="1">
      <c r="B9" s="64"/>
      <c r="C9" s="64"/>
      <c r="D9" s="64"/>
      <c r="E9" s="64"/>
      <c r="F9" s="64"/>
      <c r="G9" s="64"/>
      <c r="H9" s="64"/>
      <c r="I9" s="64"/>
      <c r="J9" s="64"/>
      <c r="K9" s="66"/>
      <c r="L9" s="64"/>
    </row>
    <row r="10" spans="1:12" ht="33" customHeight="1">
      <c r="A10" s="612" t="s">
        <v>10</v>
      </c>
      <c r="B10" s="632" t="s">
        <v>11</v>
      </c>
      <c r="C10" s="632" t="s">
        <v>1</v>
      </c>
      <c r="D10" s="634" t="s">
        <v>2</v>
      </c>
      <c r="E10" s="615"/>
      <c r="F10" s="616" t="s">
        <v>3</v>
      </c>
      <c r="G10" s="617"/>
      <c r="H10" s="618" t="s">
        <v>4</v>
      </c>
      <c r="I10" s="619"/>
      <c r="J10" s="618" t="s">
        <v>230</v>
      </c>
      <c r="K10" s="619"/>
      <c r="L10" s="621" t="s">
        <v>5</v>
      </c>
    </row>
    <row r="11" spans="1:12" ht="68.25" customHeight="1">
      <c r="A11" s="613"/>
      <c r="B11" s="633"/>
      <c r="C11" s="633"/>
      <c r="D11" s="69" t="s">
        <v>127</v>
      </c>
      <c r="E11" s="69" t="s">
        <v>6</v>
      </c>
      <c r="F11" s="70" t="s">
        <v>7</v>
      </c>
      <c r="G11" s="71" t="s">
        <v>5</v>
      </c>
      <c r="H11" s="72" t="s">
        <v>7</v>
      </c>
      <c r="I11" s="71" t="s">
        <v>5</v>
      </c>
      <c r="J11" s="72" t="s">
        <v>7</v>
      </c>
      <c r="K11" s="71" t="s">
        <v>5</v>
      </c>
      <c r="L11" s="622"/>
    </row>
    <row r="12" spans="1:12" ht="21" customHeight="1">
      <c r="A12" s="467" t="s">
        <v>8</v>
      </c>
      <c r="B12" s="467">
        <v>2</v>
      </c>
      <c r="C12" s="468">
        <v>3</v>
      </c>
      <c r="D12" s="70" t="s">
        <v>9</v>
      </c>
      <c r="E12" s="196">
        <v>5</v>
      </c>
      <c r="F12" s="468">
        <v>6</v>
      </c>
      <c r="G12" s="196">
        <v>7</v>
      </c>
      <c r="H12" s="468">
        <v>8</v>
      </c>
      <c r="I12" s="196">
        <v>9</v>
      </c>
      <c r="J12" s="196">
        <v>10</v>
      </c>
      <c r="K12" s="196">
        <v>11</v>
      </c>
      <c r="L12" s="467">
        <v>12</v>
      </c>
    </row>
    <row r="13" spans="1:12" ht="21" customHeight="1">
      <c r="A13" s="132"/>
      <c r="B13" s="630" t="s">
        <v>566</v>
      </c>
      <c r="C13" s="630"/>
      <c r="D13" s="630"/>
      <c r="E13" s="630"/>
      <c r="F13" s="469"/>
      <c r="G13" s="470"/>
      <c r="H13" s="471"/>
      <c r="I13" s="470"/>
      <c r="J13" s="470"/>
      <c r="K13" s="470"/>
      <c r="L13" s="472"/>
    </row>
    <row r="14" spans="1:12" ht="48.75" customHeight="1">
      <c r="A14" s="473">
        <v>1</v>
      </c>
      <c r="B14" s="463" t="s">
        <v>567</v>
      </c>
      <c r="C14" s="474" t="s">
        <v>124</v>
      </c>
      <c r="D14" s="474"/>
      <c r="E14" s="458">
        <v>1660</v>
      </c>
      <c r="F14" s="455"/>
      <c r="G14" s="454"/>
      <c r="H14" s="454"/>
      <c r="I14" s="454"/>
      <c r="J14" s="454"/>
      <c r="K14" s="455"/>
      <c r="L14" s="454"/>
    </row>
    <row r="15" spans="1:12" ht="18.75" customHeight="1">
      <c r="A15" s="475"/>
      <c r="B15" s="448" t="s">
        <v>161</v>
      </c>
      <c r="C15" s="79" t="s">
        <v>0</v>
      </c>
      <c r="D15" s="455">
        <v>1</v>
      </c>
      <c r="E15" s="455">
        <f>E14*D15</f>
        <v>1660</v>
      </c>
      <c r="F15" s="455"/>
      <c r="G15" s="454"/>
      <c r="H15" s="455"/>
      <c r="I15" s="455">
        <f>H15*E15</f>
        <v>0</v>
      </c>
      <c r="J15" s="455"/>
      <c r="K15" s="455"/>
      <c r="L15" s="455">
        <f>K15+I15+G15</f>
        <v>0</v>
      </c>
    </row>
    <row r="16" spans="1:12" ht="18.75" customHeight="1">
      <c r="A16" s="475"/>
      <c r="B16" s="465" t="s">
        <v>568</v>
      </c>
      <c r="C16" s="454" t="s">
        <v>569</v>
      </c>
      <c r="D16" s="454"/>
      <c r="E16" s="455">
        <v>60</v>
      </c>
      <c r="F16" s="455"/>
      <c r="G16" s="476">
        <f>F16*E16</f>
        <v>0</v>
      </c>
      <c r="H16" s="476"/>
      <c r="I16" s="476"/>
      <c r="J16" s="476"/>
      <c r="K16" s="476"/>
      <c r="L16" s="455">
        <f>K16+I16+G16</f>
        <v>0</v>
      </c>
    </row>
    <row r="17" spans="1:12" ht="18.75" customHeight="1">
      <c r="A17" s="475"/>
      <c r="B17" s="465" t="s">
        <v>570</v>
      </c>
      <c r="C17" s="454" t="s">
        <v>569</v>
      </c>
      <c r="D17" s="454"/>
      <c r="E17" s="455">
        <v>120</v>
      </c>
      <c r="F17" s="455"/>
      <c r="G17" s="476">
        <f>F17*E17</f>
        <v>0</v>
      </c>
      <c r="H17" s="476"/>
      <c r="I17" s="476"/>
      <c r="J17" s="476"/>
      <c r="K17" s="476"/>
      <c r="L17" s="455">
        <f>K17+I17+G17</f>
        <v>0</v>
      </c>
    </row>
    <row r="18" spans="1:12" ht="18.75" customHeight="1">
      <c r="A18" s="475"/>
      <c r="B18" s="465" t="s">
        <v>571</v>
      </c>
      <c r="C18" s="454" t="s">
        <v>569</v>
      </c>
      <c r="D18" s="454"/>
      <c r="E18" s="455">
        <v>80</v>
      </c>
      <c r="F18" s="455"/>
      <c r="G18" s="476">
        <f>F18*E18</f>
        <v>0</v>
      </c>
      <c r="H18" s="476"/>
      <c r="I18" s="476"/>
      <c r="J18" s="476"/>
      <c r="K18" s="476"/>
      <c r="L18" s="455">
        <f>K18+I18+G18</f>
        <v>0</v>
      </c>
    </row>
    <row r="19" spans="1:12" ht="18.75" customHeight="1">
      <c r="A19" s="475"/>
      <c r="B19" s="465" t="s">
        <v>572</v>
      </c>
      <c r="C19" s="454" t="s">
        <v>569</v>
      </c>
      <c r="D19" s="454"/>
      <c r="E19" s="455">
        <v>1150</v>
      </c>
      <c r="F19" s="455"/>
      <c r="G19" s="476">
        <f>F19*E19</f>
        <v>0</v>
      </c>
      <c r="H19" s="476"/>
      <c r="I19" s="476"/>
      <c r="J19" s="476"/>
      <c r="K19" s="476"/>
      <c r="L19" s="455">
        <f>K19+I19+G19</f>
        <v>0</v>
      </c>
    </row>
    <row r="20" spans="1:12" ht="18.75" customHeight="1">
      <c r="A20" s="475"/>
      <c r="B20" s="465" t="s">
        <v>573</v>
      </c>
      <c r="C20" s="79" t="s">
        <v>124</v>
      </c>
      <c r="D20" s="454"/>
      <c r="E20" s="455">
        <v>250</v>
      </c>
      <c r="F20" s="455"/>
      <c r="G20" s="455">
        <f>F20*E20</f>
        <v>0</v>
      </c>
      <c r="H20" s="476"/>
      <c r="I20" s="476"/>
      <c r="J20" s="476"/>
      <c r="K20" s="476"/>
      <c r="L20" s="455">
        <f>G20</f>
        <v>0</v>
      </c>
    </row>
    <row r="21" spans="1:12" ht="18.75" customHeight="1">
      <c r="A21" s="473">
        <v>2</v>
      </c>
      <c r="B21" s="477" t="s">
        <v>574</v>
      </c>
      <c r="C21" s="474" t="s">
        <v>124</v>
      </c>
      <c r="D21" s="474"/>
      <c r="E21" s="458">
        <v>80</v>
      </c>
      <c r="F21" s="455"/>
      <c r="G21" s="476"/>
      <c r="H21" s="476"/>
      <c r="I21" s="476"/>
      <c r="J21" s="476"/>
      <c r="K21" s="476"/>
      <c r="L21" s="476"/>
    </row>
    <row r="22" spans="1:12" ht="18.75" customHeight="1">
      <c r="A22" s="475"/>
      <c r="B22" s="448" t="s">
        <v>161</v>
      </c>
      <c r="C22" s="79" t="s">
        <v>0</v>
      </c>
      <c r="D22" s="455">
        <v>1</v>
      </c>
      <c r="E22" s="455">
        <f>E21*D22</f>
        <v>80</v>
      </c>
      <c r="F22" s="455"/>
      <c r="G22" s="476"/>
      <c r="H22" s="476"/>
      <c r="I22" s="476">
        <f>H22*E22</f>
        <v>0</v>
      </c>
      <c r="J22" s="476"/>
      <c r="K22" s="476"/>
      <c r="L22" s="476">
        <f>K22+I22+G22</f>
        <v>0</v>
      </c>
    </row>
    <row r="23" spans="1:12" ht="18.75" customHeight="1">
      <c r="A23" s="475"/>
      <c r="B23" s="465" t="s">
        <v>595</v>
      </c>
      <c r="C23" s="454" t="s">
        <v>569</v>
      </c>
      <c r="D23" s="455">
        <v>1</v>
      </c>
      <c r="E23" s="455">
        <f>E21*D23</f>
        <v>80</v>
      </c>
      <c r="F23" s="455"/>
      <c r="G23" s="476">
        <f>F23*E23</f>
        <v>0</v>
      </c>
      <c r="H23" s="476"/>
      <c r="I23" s="476"/>
      <c r="J23" s="476"/>
      <c r="K23" s="476"/>
      <c r="L23" s="476">
        <f>I23+G23</f>
        <v>0</v>
      </c>
    </row>
    <row r="24" spans="1:12" ht="15.75" customHeight="1">
      <c r="A24" s="478">
        <v>3</v>
      </c>
      <c r="B24" s="479" t="s">
        <v>575</v>
      </c>
      <c r="C24" s="480" t="s">
        <v>149</v>
      </c>
      <c r="D24" s="481"/>
      <c r="E24" s="482">
        <v>47</v>
      </c>
      <c r="F24" s="455"/>
      <c r="G24" s="476"/>
      <c r="H24" s="476"/>
      <c r="I24" s="476"/>
      <c r="J24" s="476"/>
      <c r="K24" s="476"/>
      <c r="L24" s="476"/>
    </row>
    <row r="25" spans="1:12" ht="19.5" customHeight="1">
      <c r="A25" s="483"/>
      <c r="B25" s="448" t="s">
        <v>160</v>
      </c>
      <c r="C25" s="79" t="s">
        <v>0</v>
      </c>
      <c r="D25" s="484">
        <v>1</v>
      </c>
      <c r="E25" s="452">
        <f>E24*D25</f>
        <v>47</v>
      </c>
      <c r="F25" s="455"/>
      <c r="G25" s="476"/>
      <c r="H25" s="476"/>
      <c r="I25" s="476">
        <f>H25*E25</f>
        <v>0</v>
      </c>
      <c r="J25" s="476"/>
      <c r="K25" s="476"/>
      <c r="L25" s="476">
        <f>K25+I25+G25</f>
        <v>0</v>
      </c>
    </row>
    <row r="26" spans="1:12" ht="15.75" customHeight="1">
      <c r="A26" s="483"/>
      <c r="B26" s="492" t="s">
        <v>576</v>
      </c>
      <c r="C26" s="468" t="s">
        <v>149</v>
      </c>
      <c r="D26" s="452">
        <v>1</v>
      </c>
      <c r="E26" s="452">
        <f>E24*D26</f>
        <v>47</v>
      </c>
      <c r="F26" s="455"/>
      <c r="G26" s="476">
        <f>F26*E26</f>
        <v>0</v>
      </c>
      <c r="H26" s="476"/>
      <c r="I26" s="476"/>
      <c r="J26" s="476"/>
      <c r="K26" s="476"/>
      <c r="L26" s="476">
        <f>K26+I26+G26</f>
        <v>0</v>
      </c>
    </row>
    <row r="27" spans="1:12" ht="15.75" customHeight="1">
      <c r="A27" s="478">
        <v>4</v>
      </c>
      <c r="B27" s="442" t="s">
        <v>596</v>
      </c>
      <c r="C27" s="480" t="s">
        <v>149</v>
      </c>
      <c r="D27" s="481"/>
      <c r="E27" s="482">
        <v>4</v>
      </c>
      <c r="F27" s="455"/>
      <c r="G27" s="476"/>
      <c r="H27" s="476"/>
      <c r="I27" s="476"/>
      <c r="J27" s="476"/>
      <c r="K27" s="476"/>
      <c r="L27" s="476"/>
    </row>
    <row r="28" spans="1:12" ht="15.75" customHeight="1">
      <c r="A28" s="483"/>
      <c r="B28" s="448" t="s">
        <v>160</v>
      </c>
      <c r="C28" s="79" t="s">
        <v>0</v>
      </c>
      <c r="D28" s="484">
        <v>1</v>
      </c>
      <c r="E28" s="452">
        <f>E27*D28</f>
        <v>4</v>
      </c>
      <c r="F28" s="455"/>
      <c r="G28" s="476"/>
      <c r="H28" s="476"/>
      <c r="I28" s="476">
        <f>H28*E28</f>
        <v>0</v>
      </c>
      <c r="J28" s="476"/>
      <c r="K28" s="476"/>
      <c r="L28" s="476">
        <f>K28+I28+G28</f>
        <v>0</v>
      </c>
    </row>
    <row r="29" spans="1:12" ht="15.75" customHeight="1">
      <c r="A29" s="483"/>
      <c r="B29" s="512" t="s">
        <v>597</v>
      </c>
      <c r="C29" s="468" t="s">
        <v>149</v>
      </c>
      <c r="D29" s="452">
        <v>1</v>
      </c>
      <c r="E29" s="452">
        <f>E27*D29</f>
        <v>4</v>
      </c>
      <c r="F29" s="455"/>
      <c r="G29" s="476">
        <f>F29*E29</f>
        <v>0</v>
      </c>
      <c r="H29" s="476"/>
      <c r="I29" s="476"/>
      <c r="J29" s="476"/>
      <c r="K29" s="476"/>
      <c r="L29" s="476">
        <f>K29+I29+G29</f>
        <v>0</v>
      </c>
    </row>
    <row r="30" spans="1:12" ht="16.5" customHeight="1">
      <c r="A30" s="478">
        <v>5</v>
      </c>
      <c r="B30" s="479" t="s">
        <v>577</v>
      </c>
      <c r="C30" s="480" t="s">
        <v>149</v>
      </c>
      <c r="D30" s="481"/>
      <c r="E30" s="482">
        <v>16</v>
      </c>
      <c r="F30" s="455"/>
      <c r="G30" s="476"/>
      <c r="H30" s="476"/>
      <c r="I30" s="476"/>
      <c r="J30" s="476"/>
      <c r="K30" s="476"/>
      <c r="L30" s="476"/>
    </row>
    <row r="31" spans="1:12" ht="16.5" customHeight="1">
      <c r="A31" s="483"/>
      <c r="B31" s="448" t="s">
        <v>160</v>
      </c>
      <c r="C31" s="79" t="s">
        <v>0</v>
      </c>
      <c r="D31" s="486">
        <v>1</v>
      </c>
      <c r="E31" s="452">
        <f>E30*D31</f>
        <v>16</v>
      </c>
      <c r="F31" s="455"/>
      <c r="G31" s="476"/>
      <c r="H31" s="476"/>
      <c r="I31" s="476">
        <f>H31*E31</f>
        <v>0</v>
      </c>
      <c r="J31" s="476"/>
      <c r="K31" s="476"/>
      <c r="L31" s="476">
        <f>K31+I31+G31</f>
        <v>0</v>
      </c>
    </row>
    <row r="32" spans="1:12" ht="16.5" customHeight="1">
      <c r="A32" s="483"/>
      <c r="B32" s="487" t="s">
        <v>577</v>
      </c>
      <c r="C32" s="468" t="s">
        <v>149</v>
      </c>
      <c r="D32" s="452">
        <v>1</v>
      </c>
      <c r="E32" s="452">
        <f>E30*D32</f>
        <v>16</v>
      </c>
      <c r="F32" s="455"/>
      <c r="G32" s="476">
        <f>F32*E32</f>
        <v>0</v>
      </c>
      <c r="H32" s="476"/>
      <c r="I32" s="476"/>
      <c r="J32" s="476"/>
      <c r="K32" s="476"/>
      <c r="L32" s="476">
        <f>K32+I32+G32</f>
        <v>0</v>
      </c>
    </row>
    <row r="33" spans="1:12" ht="16.5" customHeight="1">
      <c r="A33" s="478">
        <v>6</v>
      </c>
      <c r="B33" s="442" t="s">
        <v>578</v>
      </c>
      <c r="C33" s="480" t="s">
        <v>149</v>
      </c>
      <c r="D33" s="481"/>
      <c r="E33" s="482">
        <v>42</v>
      </c>
      <c r="F33" s="455"/>
      <c r="G33" s="476"/>
      <c r="H33" s="476"/>
      <c r="I33" s="476"/>
      <c r="J33" s="476"/>
      <c r="K33" s="476"/>
      <c r="L33" s="476"/>
    </row>
    <row r="34" spans="1:12" ht="16.5" customHeight="1">
      <c r="A34" s="483"/>
      <c r="B34" s="448" t="s">
        <v>160</v>
      </c>
      <c r="C34" s="79" t="s">
        <v>0</v>
      </c>
      <c r="D34" s="486">
        <v>1</v>
      </c>
      <c r="E34" s="452">
        <f>E33*D34</f>
        <v>42</v>
      </c>
      <c r="F34" s="455"/>
      <c r="G34" s="476"/>
      <c r="H34" s="476"/>
      <c r="I34" s="476">
        <f>H34*E34</f>
        <v>0</v>
      </c>
      <c r="J34" s="476"/>
      <c r="K34" s="476"/>
      <c r="L34" s="476">
        <f>K34+I34+G34</f>
        <v>0</v>
      </c>
    </row>
    <row r="35" spans="1:12" ht="16.5" customHeight="1">
      <c r="A35" s="483"/>
      <c r="B35" s="487" t="s">
        <v>577</v>
      </c>
      <c r="C35" s="468" t="s">
        <v>149</v>
      </c>
      <c r="D35" s="452">
        <v>1</v>
      </c>
      <c r="E35" s="452">
        <f>E33*D35</f>
        <v>42</v>
      </c>
      <c r="F35" s="455"/>
      <c r="G35" s="476">
        <f>F35*E35</f>
        <v>0</v>
      </c>
      <c r="H35" s="476"/>
      <c r="I35" s="476"/>
      <c r="J35" s="476"/>
      <c r="K35" s="476"/>
      <c r="L35" s="476">
        <f>K35+I35+G35</f>
        <v>0</v>
      </c>
    </row>
    <row r="36" spans="1:12" ht="43.5" customHeight="1">
      <c r="A36" s="402">
        <v>7</v>
      </c>
      <c r="B36" s="479" t="s">
        <v>579</v>
      </c>
      <c r="C36" s="480" t="s">
        <v>149</v>
      </c>
      <c r="D36" s="481"/>
      <c r="E36" s="482">
        <v>32</v>
      </c>
      <c r="F36" s="455"/>
      <c r="G36" s="476"/>
      <c r="H36" s="476"/>
      <c r="I36" s="476"/>
      <c r="J36" s="476"/>
      <c r="K36" s="476"/>
      <c r="L36" s="476"/>
    </row>
    <row r="37" spans="1:12" ht="16.5" customHeight="1">
      <c r="A37" s="488"/>
      <c r="B37" s="448" t="s">
        <v>160</v>
      </c>
      <c r="C37" s="79" t="s">
        <v>0</v>
      </c>
      <c r="D37" s="489">
        <v>1</v>
      </c>
      <c r="E37" s="452">
        <f>E36*D37</f>
        <v>32</v>
      </c>
      <c r="F37" s="455"/>
      <c r="G37" s="476"/>
      <c r="H37" s="476"/>
      <c r="I37" s="476">
        <f>H37*E37</f>
        <v>0</v>
      </c>
      <c r="J37" s="476"/>
      <c r="K37" s="476"/>
      <c r="L37" s="476">
        <f>K37+I37+G37</f>
        <v>0</v>
      </c>
    </row>
    <row r="38" spans="1:12" ht="29.25" customHeight="1">
      <c r="A38" s="483"/>
      <c r="B38" s="485" t="s">
        <v>580</v>
      </c>
      <c r="C38" s="468" t="s">
        <v>149</v>
      </c>
      <c r="D38" s="490"/>
      <c r="E38" s="452">
        <v>22</v>
      </c>
      <c r="F38" s="455"/>
      <c r="G38" s="476">
        <f>F38*E38</f>
        <v>0</v>
      </c>
      <c r="H38" s="476"/>
      <c r="I38" s="476"/>
      <c r="J38" s="476"/>
      <c r="K38" s="476"/>
      <c r="L38" s="476">
        <f>K38+I38+G38</f>
        <v>0</v>
      </c>
    </row>
    <row r="39" spans="1:12" ht="29.25" customHeight="1">
      <c r="A39" s="483"/>
      <c r="B39" s="485" t="s">
        <v>581</v>
      </c>
      <c r="C39" s="468" t="s">
        <v>149</v>
      </c>
      <c r="D39" s="490"/>
      <c r="E39" s="452">
        <v>10</v>
      </c>
      <c r="F39" s="455"/>
      <c r="G39" s="476">
        <f>F39*E39</f>
        <v>0</v>
      </c>
      <c r="H39" s="476"/>
      <c r="I39" s="476"/>
      <c r="J39" s="476"/>
      <c r="K39" s="476"/>
      <c r="L39" s="476">
        <f>K39+I39+G39</f>
        <v>0</v>
      </c>
    </row>
    <row r="40" spans="1:12" ht="29.25" customHeight="1">
      <c r="A40" s="402">
        <v>8</v>
      </c>
      <c r="B40" s="479" t="s">
        <v>582</v>
      </c>
      <c r="C40" s="480" t="s">
        <v>149</v>
      </c>
      <c r="D40" s="481"/>
      <c r="E40" s="482">
        <v>2</v>
      </c>
      <c r="F40" s="455"/>
      <c r="G40" s="476"/>
      <c r="H40" s="476"/>
      <c r="I40" s="476"/>
      <c r="J40" s="476"/>
      <c r="K40" s="476"/>
      <c r="L40" s="476"/>
    </row>
    <row r="41" spans="1:12" ht="18" customHeight="1">
      <c r="A41" s="488"/>
      <c r="B41" s="448" t="s">
        <v>160</v>
      </c>
      <c r="C41" s="79" t="s">
        <v>0</v>
      </c>
      <c r="D41" s="489">
        <v>1</v>
      </c>
      <c r="E41" s="452">
        <f>E40*D41</f>
        <v>2</v>
      </c>
      <c r="F41" s="455"/>
      <c r="G41" s="476"/>
      <c r="H41" s="476"/>
      <c r="I41" s="476">
        <f>H41*E41</f>
        <v>0</v>
      </c>
      <c r="J41" s="476"/>
      <c r="K41" s="476"/>
      <c r="L41" s="476">
        <f>K41+I41+G41</f>
        <v>0</v>
      </c>
    </row>
    <row r="42" spans="1:12" ht="29.25" customHeight="1">
      <c r="A42" s="483"/>
      <c r="B42" s="485" t="s">
        <v>583</v>
      </c>
      <c r="C42" s="468" t="s">
        <v>149</v>
      </c>
      <c r="D42" s="71">
        <v>1</v>
      </c>
      <c r="E42" s="452">
        <f>D42*E40</f>
        <v>2</v>
      </c>
      <c r="F42" s="455"/>
      <c r="G42" s="476">
        <f>F42*E42</f>
        <v>0</v>
      </c>
      <c r="H42" s="476"/>
      <c r="I42" s="476"/>
      <c r="J42" s="476"/>
      <c r="K42" s="476"/>
      <c r="L42" s="476">
        <f>K42+I42+G42</f>
        <v>0</v>
      </c>
    </row>
    <row r="43" spans="1:12" ht="20.25" customHeight="1">
      <c r="A43" s="402">
        <v>9</v>
      </c>
      <c r="B43" s="491" t="s">
        <v>584</v>
      </c>
      <c r="C43" s="480" t="s">
        <v>149</v>
      </c>
      <c r="D43" s="481"/>
      <c r="E43" s="482">
        <v>10</v>
      </c>
      <c r="F43" s="455"/>
      <c r="G43" s="476"/>
      <c r="H43" s="476"/>
      <c r="I43" s="476"/>
      <c r="J43" s="476"/>
      <c r="K43" s="476"/>
      <c r="L43" s="476"/>
    </row>
    <row r="44" spans="1:12" ht="18.75" customHeight="1">
      <c r="A44" s="483"/>
      <c r="B44" s="448" t="s">
        <v>160</v>
      </c>
      <c r="C44" s="79" t="s">
        <v>0</v>
      </c>
      <c r="D44" s="452">
        <v>1</v>
      </c>
      <c r="E44" s="452">
        <f>E43*D44</f>
        <v>10</v>
      </c>
      <c r="F44" s="455"/>
      <c r="G44" s="476"/>
      <c r="H44" s="476"/>
      <c r="I44" s="476">
        <f>H44*E44</f>
        <v>0</v>
      </c>
      <c r="J44" s="476"/>
      <c r="K44" s="476"/>
      <c r="L44" s="476">
        <f>K44+I44+G44</f>
        <v>0</v>
      </c>
    </row>
    <row r="45" spans="1:12" ht="31.5" customHeight="1">
      <c r="A45" s="483"/>
      <c r="B45" s="492" t="s">
        <v>585</v>
      </c>
      <c r="C45" s="468" t="s">
        <v>149</v>
      </c>
      <c r="D45" s="71">
        <v>1</v>
      </c>
      <c r="E45" s="452">
        <f>E43*D45</f>
        <v>10</v>
      </c>
      <c r="F45" s="455"/>
      <c r="G45" s="476">
        <f>F45*E45</f>
        <v>0</v>
      </c>
      <c r="H45" s="476"/>
      <c r="I45" s="476"/>
      <c r="J45" s="476"/>
      <c r="K45" s="476"/>
      <c r="L45" s="476">
        <f>K45+I45+G45</f>
        <v>0</v>
      </c>
    </row>
    <row r="46" spans="1:12" ht="17.25" customHeight="1">
      <c r="A46" s="402">
        <v>10</v>
      </c>
      <c r="B46" s="479" t="s">
        <v>586</v>
      </c>
      <c r="C46" s="480" t="s">
        <v>149</v>
      </c>
      <c r="D46" s="481"/>
      <c r="E46" s="482">
        <v>4</v>
      </c>
      <c r="F46" s="455"/>
      <c r="G46" s="476"/>
      <c r="H46" s="476"/>
      <c r="I46" s="476"/>
      <c r="J46" s="476"/>
      <c r="K46" s="476"/>
      <c r="L46" s="476"/>
    </row>
    <row r="47" spans="1:12" ht="17.25" customHeight="1">
      <c r="A47" s="488"/>
      <c r="B47" s="448" t="s">
        <v>160</v>
      </c>
      <c r="C47" s="79" t="s">
        <v>0</v>
      </c>
      <c r="D47" s="71">
        <v>1</v>
      </c>
      <c r="E47" s="452">
        <f>E46*D47</f>
        <v>4</v>
      </c>
      <c r="F47" s="455"/>
      <c r="G47" s="476"/>
      <c r="H47" s="476"/>
      <c r="I47" s="476">
        <f>H47*E47</f>
        <v>0</v>
      </c>
      <c r="J47" s="476"/>
      <c r="K47" s="476"/>
      <c r="L47" s="476">
        <f>K47+I47+G47</f>
        <v>0</v>
      </c>
    </row>
    <row r="48" spans="1:12" ht="17.25" customHeight="1">
      <c r="A48" s="488"/>
      <c r="B48" s="485" t="s">
        <v>587</v>
      </c>
      <c r="C48" s="468" t="s">
        <v>149</v>
      </c>
      <c r="D48" s="71">
        <v>1</v>
      </c>
      <c r="E48" s="452">
        <f>E46*D48</f>
        <v>4</v>
      </c>
      <c r="F48" s="455"/>
      <c r="G48" s="476">
        <f>F48*E48</f>
        <v>0</v>
      </c>
      <c r="H48" s="476"/>
      <c r="I48" s="476"/>
      <c r="J48" s="476"/>
      <c r="K48" s="476"/>
      <c r="L48" s="476">
        <f>G48</f>
        <v>0</v>
      </c>
    </row>
    <row r="49" spans="1:12" ht="15.75" customHeight="1">
      <c r="A49" s="493"/>
      <c r="B49" s="477" t="s">
        <v>5</v>
      </c>
      <c r="C49" s="474"/>
      <c r="D49" s="474"/>
      <c r="E49" s="474"/>
      <c r="F49" s="458"/>
      <c r="G49" s="458">
        <f>SUM(G14:G48)</f>
        <v>0</v>
      </c>
      <c r="H49" s="458"/>
      <c r="I49" s="458">
        <f>SUM(I14:I48)</f>
        <v>0</v>
      </c>
      <c r="J49" s="458"/>
      <c r="K49" s="458"/>
      <c r="L49" s="458">
        <f>SUM(L14:L48)</f>
        <v>0</v>
      </c>
    </row>
    <row r="50" spans="1:12" ht="15.75" customHeight="1">
      <c r="A50" s="494"/>
      <c r="B50" s="457" t="s">
        <v>138</v>
      </c>
      <c r="C50" s="495">
        <v>0.05</v>
      </c>
      <c r="D50" s="474"/>
      <c r="E50" s="474"/>
      <c r="F50" s="458"/>
      <c r="G50" s="458"/>
      <c r="H50" s="458"/>
      <c r="I50" s="458"/>
      <c r="J50" s="458"/>
      <c r="K50" s="458"/>
      <c r="L50" s="455">
        <f>G49*C50</f>
        <v>0</v>
      </c>
    </row>
    <row r="51" spans="1:12" ht="15.75" customHeight="1">
      <c r="A51" s="494"/>
      <c r="B51" s="496" t="s">
        <v>5</v>
      </c>
      <c r="C51" s="497"/>
      <c r="D51" s="474"/>
      <c r="E51" s="474"/>
      <c r="F51" s="458"/>
      <c r="G51" s="458"/>
      <c r="H51" s="458"/>
      <c r="I51" s="458"/>
      <c r="J51" s="458"/>
      <c r="K51" s="458"/>
      <c r="L51" s="455">
        <f>L50+L49</f>
        <v>0</v>
      </c>
    </row>
    <row r="52" spans="1:12" ht="15.75" customHeight="1">
      <c r="A52" s="494"/>
      <c r="B52" s="474" t="s">
        <v>242</v>
      </c>
      <c r="C52" s="498">
        <v>0.75</v>
      </c>
      <c r="D52" s="474"/>
      <c r="E52" s="474"/>
      <c r="F52" s="458"/>
      <c r="G52" s="458"/>
      <c r="H52" s="458"/>
      <c r="I52" s="458"/>
      <c r="J52" s="458"/>
      <c r="K52" s="458"/>
      <c r="L52" s="455">
        <f>I49*C52</f>
        <v>0</v>
      </c>
    </row>
    <row r="53" spans="1:12" ht="15.75" customHeight="1">
      <c r="A53" s="494"/>
      <c r="B53" s="477" t="s">
        <v>5</v>
      </c>
      <c r="C53" s="474"/>
      <c r="D53" s="474"/>
      <c r="E53" s="474"/>
      <c r="F53" s="458"/>
      <c r="G53" s="458"/>
      <c r="H53" s="458"/>
      <c r="I53" s="458"/>
      <c r="J53" s="458"/>
      <c r="K53" s="458"/>
      <c r="L53" s="455">
        <f>L52+L51</f>
        <v>0</v>
      </c>
    </row>
    <row r="54" spans="1:12" ht="15.75" customHeight="1">
      <c r="A54" s="494"/>
      <c r="B54" s="474" t="s">
        <v>243</v>
      </c>
      <c r="C54" s="498">
        <v>0.08</v>
      </c>
      <c r="D54" s="474"/>
      <c r="E54" s="474"/>
      <c r="F54" s="458"/>
      <c r="G54" s="458"/>
      <c r="H54" s="458"/>
      <c r="I54" s="458"/>
      <c r="J54" s="458"/>
      <c r="K54" s="458"/>
      <c r="L54" s="455">
        <f>L53*C54</f>
        <v>0</v>
      </c>
    </row>
    <row r="55" spans="1:12" ht="15.75" customHeight="1">
      <c r="A55" s="494"/>
      <c r="B55" s="499" t="s">
        <v>5</v>
      </c>
      <c r="C55" s="500"/>
      <c r="D55" s="500"/>
      <c r="E55" s="500"/>
      <c r="F55" s="501"/>
      <c r="G55" s="501"/>
      <c r="H55" s="501"/>
      <c r="I55" s="501"/>
      <c r="J55" s="501"/>
      <c r="K55" s="501"/>
      <c r="L55" s="501">
        <f>L54+L53</f>
        <v>0</v>
      </c>
    </row>
    <row r="56" spans="1:12" ht="21" customHeight="1">
      <c r="A56" s="502"/>
      <c r="B56" s="631" t="s">
        <v>588</v>
      </c>
      <c r="C56" s="631"/>
      <c r="D56" s="631"/>
      <c r="E56" s="631"/>
      <c r="F56" s="503"/>
      <c r="G56" s="504"/>
      <c r="H56" s="505"/>
      <c r="I56" s="504"/>
      <c r="J56" s="504"/>
      <c r="K56" s="504"/>
      <c r="L56" s="506"/>
    </row>
    <row r="57" spans="1:12" ht="27.75" customHeight="1">
      <c r="A57" s="462">
        <v>1</v>
      </c>
      <c r="B57" s="463" t="s">
        <v>598</v>
      </c>
      <c r="C57" s="474" t="s">
        <v>143</v>
      </c>
      <c r="D57" s="474"/>
      <c r="E57" s="458">
        <v>19.5</v>
      </c>
      <c r="F57" s="455"/>
      <c r="G57" s="455"/>
      <c r="H57" s="455"/>
      <c r="I57" s="455"/>
      <c r="J57" s="455"/>
      <c r="K57" s="455"/>
      <c r="L57" s="455"/>
    </row>
    <row r="58" spans="1:12" ht="14.25" customHeight="1">
      <c r="A58" s="464"/>
      <c r="B58" s="448" t="s">
        <v>160</v>
      </c>
      <c r="C58" s="79" t="s">
        <v>0</v>
      </c>
      <c r="D58" s="455">
        <v>1</v>
      </c>
      <c r="E58" s="455">
        <f>E57*D58</f>
        <v>19.5</v>
      </c>
      <c r="F58" s="455"/>
      <c r="G58" s="455"/>
      <c r="H58" s="455"/>
      <c r="I58" s="455">
        <f>H58*E58</f>
        <v>0</v>
      </c>
      <c r="J58" s="455"/>
      <c r="K58" s="455"/>
      <c r="L58" s="455">
        <f>I58</f>
        <v>0</v>
      </c>
    </row>
    <row r="59" spans="1:12" ht="27" customHeight="1">
      <c r="A59" s="462">
        <v>2</v>
      </c>
      <c r="B59" s="463" t="s">
        <v>599</v>
      </c>
      <c r="C59" s="92" t="s">
        <v>143</v>
      </c>
      <c r="D59" s="458"/>
      <c r="E59" s="458">
        <v>19.5</v>
      </c>
      <c r="F59" s="455"/>
      <c r="G59" s="455"/>
      <c r="H59" s="455"/>
      <c r="I59" s="455"/>
      <c r="J59" s="455"/>
      <c r="K59" s="455"/>
      <c r="L59" s="455"/>
    </row>
    <row r="60" spans="1:12" ht="21" customHeight="1">
      <c r="A60" s="464"/>
      <c r="B60" s="448" t="s">
        <v>160</v>
      </c>
      <c r="C60" s="513" t="s">
        <v>0</v>
      </c>
      <c r="D60" s="307">
        <v>1</v>
      </c>
      <c r="E60" s="307">
        <f>E59*D60</f>
        <v>19.5</v>
      </c>
      <c r="F60" s="307"/>
      <c r="G60" s="308"/>
      <c r="H60" s="307"/>
      <c r="I60" s="308">
        <f>H60*E60</f>
        <v>0</v>
      </c>
      <c r="J60" s="307"/>
      <c r="K60" s="307"/>
      <c r="L60" s="249">
        <f>K60+I60+G60</f>
        <v>0</v>
      </c>
    </row>
    <row r="61" spans="1:12" ht="15.75" customHeight="1">
      <c r="A61" s="464"/>
      <c r="B61" s="492" t="s">
        <v>276</v>
      </c>
      <c r="C61" s="514" t="s">
        <v>136</v>
      </c>
      <c r="D61" s="515">
        <v>1.75</v>
      </c>
      <c r="E61" s="516">
        <f>E59*D61</f>
        <v>34.125</v>
      </c>
      <c r="F61" s="514"/>
      <c r="G61" s="516"/>
      <c r="H61" s="514"/>
      <c r="I61" s="517"/>
      <c r="J61" s="516"/>
      <c r="K61" s="516">
        <f>J61*E61</f>
        <v>0</v>
      </c>
      <c r="L61" s="516">
        <f>K61</f>
        <v>0</v>
      </c>
    </row>
    <row r="62" spans="1:12" ht="21" customHeight="1">
      <c r="A62" s="462">
        <v>3</v>
      </c>
      <c r="B62" s="477" t="s">
        <v>589</v>
      </c>
      <c r="C62" s="474" t="s">
        <v>143</v>
      </c>
      <c r="D62" s="458"/>
      <c r="E62" s="458">
        <v>12</v>
      </c>
      <c r="F62" s="455"/>
      <c r="G62" s="455"/>
      <c r="H62" s="455"/>
      <c r="I62" s="455"/>
      <c r="J62" s="455"/>
      <c r="K62" s="455"/>
      <c r="L62" s="455"/>
    </row>
    <row r="63" spans="1:12" ht="15" customHeight="1">
      <c r="A63" s="464"/>
      <c r="B63" s="448" t="s">
        <v>160</v>
      </c>
      <c r="C63" s="79" t="s">
        <v>0</v>
      </c>
      <c r="D63" s="455">
        <v>1</v>
      </c>
      <c r="E63" s="455">
        <f>E62*D63</f>
        <v>12</v>
      </c>
      <c r="F63" s="455"/>
      <c r="G63" s="455"/>
      <c r="H63" s="455"/>
      <c r="I63" s="455">
        <f>H63*E63</f>
        <v>0</v>
      </c>
      <c r="J63" s="455"/>
      <c r="K63" s="455"/>
      <c r="L63" s="455">
        <f>I63</f>
        <v>0</v>
      </c>
    </row>
    <row r="64" spans="1:12" ht="15" customHeight="1">
      <c r="A64" s="464"/>
      <c r="B64" s="465" t="s">
        <v>458</v>
      </c>
      <c r="C64" s="454" t="s">
        <v>143</v>
      </c>
      <c r="D64" s="455">
        <v>1.1</v>
      </c>
      <c r="E64" s="455">
        <f>E62*D64</f>
        <v>13.200000000000001</v>
      </c>
      <c r="F64" s="455"/>
      <c r="G64" s="455">
        <f>F64*E64</f>
        <v>0</v>
      </c>
      <c r="H64" s="455"/>
      <c r="I64" s="455"/>
      <c r="J64" s="455"/>
      <c r="K64" s="455"/>
      <c r="L64" s="455">
        <f>G64</f>
        <v>0</v>
      </c>
    </row>
    <row r="65" spans="1:12" ht="21" customHeight="1">
      <c r="A65" s="462">
        <v>4</v>
      </c>
      <c r="B65" s="477" t="s">
        <v>600</v>
      </c>
      <c r="C65" s="474" t="s">
        <v>124</v>
      </c>
      <c r="D65" s="458"/>
      <c r="E65" s="458">
        <v>100</v>
      </c>
      <c r="F65" s="455"/>
      <c r="G65" s="455"/>
      <c r="H65" s="455"/>
      <c r="I65" s="455"/>
      <c r="J65" s="455"/>
      <c r="K65" s="455"/>
      <c r="L65" s="455"/>
    </row>
    <row r="66" spans="1:12" ht="15.75" customHeight="1">
      <c r="A66" s="464"/>
      <c r="B66" s="448" t="s">
        <v>160</v>
      </c>
      <c r="C66" s="79" t="s">
        <v>0</v>
      </c>
      <c r="D66" s="455">
        <v>1</v>
      </c>
      <c r="E66" s="455">
        <f>E65*D66</f>
        <v>100</v>
      </c>
      <c r="F66" s="455"/>
      <c r="G66" s="455"/>
      <c r="H66" s="455"/>
      <c r="I66" s="455">
        <f>H66*E66</f>
        <v>0</v>
      </c>
      <c r="J66" s="455"/>
      <c r="K66" s="455"/>
      <c r="L66" s="455">
        <f>I66</f>
        <v>0</v>
      </c>
    </row>
    <row r="67" spans="1:12" ht="15.75" customHeight="1">
      <c r="A67" s="464"/>
      <c r="B67" s="465" t="s">
        <v>602</v>
      </c>
      <c r="C67" s="454" t="s">
        <v>124</v>
      </c>
      <c r="D67" s="455">
        <v>1</v>
      </c>
      <c r="E67" s="455">
        <f>E65*D67</f>
        <v>100</v>
      </c>
      <c r="F67" s="455"/>
      <c r="G67" s="455">
        <f>F67*E67</f>
        <v>0</v>
      </c>
      <c r="H67" s="455"/>
      <c r="I67" s="455"/>
      <c r="J67" s="455"/>
      <c r="K67" s="455"/>
      <c r="L67" s="455">
        <f>G67</f>
        <v>0</v>
      </c>
    </row>
    <row r="68" spans="1:12" ht="15.75" customHeight="1">
      <c r="A68" s="464"/>
      <c r="B68" s="465" t="s">
        <v>590</v>
      </c>
      <c r="C68" s="454" t="s">
        <v>124</v>
      </c>
      <c r="D68" s="455">
        <v>1</v>
      </c>
      <c r="E68" s="455">
        <f>E65*D68</f>
        <v>100</v>
      </c>
      <c r="F68" s="455"/>
      <c r="G68" s="455">
        <f>F68*E68</f>
        <v>0</v>
      </c>
      <c r="H68" s="455"/>
      <c r="I68" s="455"/>
      <c r="J68" s="455"/>
      <c r="K68" s="455"/>
      <c r="L68" s="455">
        <f>G68</f>
        <v>0</v>
      </c>
    </row>
    <row r="69" spans="1:12" ht="33" customHeight="1">
      <c r="A69" s="462">
        <v>5</v>
      </c>
      <c r="B69" s="463" t="s">
        <v>601</v>
      </c>
      <c r="C69" s="474" t="s">
        <v>143</v>
      </c>
      <c r="D69" s="458"/>
      <c r="E69" s="458">
        <v>4</v>
      </c>
      <c r="F69" s="455"/>
      <c r="G69" s="455"/>
      <c r="H69" s="455"/>
      <c r="I69" s="455"/>
      <c r="J69" s="455"/>
      <c r="K69" s="455"/>
      <c r="L69" s="455"/>
    </row>
    <row r="70" spans="1:12" ht="15.75" customHeight="1">
      <c r="A70" s="464"/>
      <c r="B70" s="448" t="s">
        <v>160</v>
      </c>
      <c r="C70" s="79" t="s">
        <v>0</v>
      </c>
      <c r="D70" s="455">
        <v>1</v>
      </c>
      <c r="E70" s="455">
        <f>E69*D70</f>
        <v>4</v>
      </c>
      <c r="F70" s="455"/>
      <c r="G70" s="455"/>
      <c r="H70" s="455"/>
      <c r="I70" s="455">
        <f>H70*E70</f>
        <v>0</v>
      </c>
      <c r="J70" s="455"/>
      <c r="K70" s="455"/>
      <c r="L70" s="455">
        <f>I70</f>
        <v>0</v>
      </c>
    </row>
    <row r="71" spans="1:12" ht="15.75" customHeight="1">
      <c r="A71" s="464"/>
      <c r="B71" s="518" t="s">
        <v>183</v>
      </c>
      <c r="C71" s="519" t="s">
        <v>143</v>
      </c>
      <c r="D71" s="450">
        <v>1.1</v>
      </c>
      <c r="E71" s="450">
        <f>E69*D71</f>
        <v>4.4</v>
      </c>
      <c r="F71" s="450"/>
      <c r="G71" s="450">
        <f>F71*E71</f>
        <v>0</v>
      </c>
      <c r="H71" s="455"/>
      <c r="I71" s="455"/>
      <c r="J71" s="455"/>
      <c r="K71" s="455"/>
      <c r="L71" s="455">
        <f>G71</f>
        <v>0</v>
      </c>
    </row>
    <row r="72" spans="1:12" ht="15.75" customHeight="1">
      <c r="A72" s="454"/>
      <c r="B72" s="477" t="s">
        <v>5</v>
      </c>
      <c r="C72" s="474"/>
      <c r="D72" s="474"/>
      <c r="E72" s="474"/>
      <c r="F72" s="458"/>
      <c r="G72" s="458">
        <f>SUM(G57:G71)</f>
        <v>0</v>
      </c>
      <c r="H72" s="458"/>
      <c r="I72" s="458"/>
      <c r="J72" s="458"/>
      <c r="K72" s="458"/>
      <c r="L72" s="458">
        <f>SUM(L57:L71)</f>
        <v>0</v>
      </c>
    </row>
    <row r="73" spans="1:12" ht="15.75" customHeight="1">
      <c r="A73" s="494"/>
      <c r="B73" s="520" t="s">
        <v>138</v>
      </c>
      <c r="C73" s="521">
        <v>0.05</v>
      </c>
      <c r="D73" s="522"/>
      <c r="E73" s="522"/>
      <c r="F73" s="523"/>
      <c r="G73" s="523"/>
      <c r="H73" s="458"/>
      <c r="I73" s="458"/>
      <c r="J73" s="458"/>
      <c r="K73" s="458"/>
      <c r="L73" s="455">
        <f>G72*C73</f>
        <v>0</v>
      </c>
    </row>
    <row r="74" spans="1:12" ht="15.75" customHeight="1">
      <c r="A74" s="494"/>
      <c r="B74" s="456" t="s">
        <v>5</v>
      </c>
      <c r="C74" s="497"/>
      <c r="D74" s="474"/>
      <c r="E74" s="474"/>
      <c r="F74" s="458"/>
      <c r="G74" s="458"/>
      <c r="H74" s="458"/>
      <c r="I74" s="458"/>
      <c r="J74" s="458"/>
      <c r="K74" s="458"/>
      <c r="L74" s="455">
        <f>L73+L72</f>
        <v>0</v>
      </c>
    </row>
    <row r="75" spans="1:12" ht="15.75" customHeight="1">
      <c r="A75" s="494"/>
      <c r="B75" s="474" t="s">
        <v>591</v>
      </c>
      <c r="C75" s="498">
        <v>0.1</v>
      </c>
      <c r="D75" s="474"/>
      <c r="E75" s="458"/>
      <c r="F75" s="458"/>
      <c r="G75" s="458"/>
      <c r="H75" s="458"/>
      <c r="I75" s="458"/>
      <c r="J75" s="458"/>
      <c r="K75" s="458"/>
      <c r="L75" s="455">
        <f>L74*C75</f>
        <v>0</v>
      </c>
    </row>
    <row r="76" spans="1:12" ht="15.75" customHeight="1">
      <c r="A76" s="494"/>
      <c r="B76" s="477" t="s">
        <v>592</v>
      </c>
      <c r="C76" s="477"/>
      <c r="D76" s="474"/>
      <c r="E76" s="458"/>
      <c r="F76" s="458"/>
      <c r="G76" s="458"/>
      <c r="H76" s="458"/>
      <c r="I76" s="458"/>
      <c r="J76" s="458"/>
      <c r="K76" s="458"/>
      <c r="L76" s="455">
        <f>L75+L74</f>
        <v>0</v>
      </c>
    </row>
    <row r="77" spans="1:12" ht="15.75" customHeight="1">
      <c r="A77" s="494"/>
      <c r="B77" s="474" t="s">
        <v>243</v>
      </c>
      <c r="C77" s="498">
        <v>0.08</v>
      </c>
      <c r="D77" s="474"/>
      <c r="E77" s="458"/>
      <c r="F77" s="458"/>
      <c r="G77" s="458"/>
      <c r="H77" s="458"/>
      <c r="I77" s="458"/>
      <c r="J77" s="458"/>
      <c r="K77" s="458"/>
      <c r="L77" s="455">
        <f>L76*C77</f>
        <v>0</v>
      </c>
    </row>
    <row r="78" spans="1:12" ht="15.75" customHeight="1">
      <c r="A78" s="494"/>
      <c r="B78" s="477" t="s">
        <v>592</v>
      </c>
      <c r="C78" s="477"/>
      <c r="D78" s="474"/>
      <c r="E78" s="458"/>
      <c r="F78" s="458"/>
      <c r="G78" s="458"/>
      <c r="H78" s="458"/>
      <c r="I78" s="458"/>
      <c r="J78" s="458"/>
      <c r="K78" s="458"/>
      <c r="L78" s="458">
        <f>L77+L76</f>
        <v>0</v>
      </c>
    </row>
    <row r="79" spans="1:12" ht="15.75" customHeight="1">
      <c r="A79" s="494"/>
      <c r="B79" s="477" t="s">
        <v>5</v>
      </c>
      <c r="C79" s="477"/>
      <c r="D79" s="474"/>
      <c r="E79" s="458"/>
      <c r="F79" s="458"/>
      <c r="G79" s="458"/>
      <c r="H79" s="458"/>
      <c r="I79" s="458"/>
      <c r="J79" s="458"/>
      <c r="K79" s="458"/>
      <c r="L79" s="458">
        <f>L78+L55</f>
        <v>0</v>
      </c>
    </row>
    <row r="80" spans="2:12" ht="15.75" customHeight="1">
      <c r="B80" s="497" t="s">
        <v>120</v>
      </c>
      <c r="C80" s="507">
        <v>0.05</v>
      </c>
      <c r="D80" s="457"/>
      <c r="E80" s="508"/>
      <c r="F80" s="497"/>
      <c r="G80" s="445"/>
      <c r="H80" s="445"/>
      <c r="I80" s="445"/>
      <c r="J80" s="509"/>
      <c r="K80" s="509"/>
      <c r="L80" s="446">
        <f>L79*C80</f>
        <v>0</v>
      </c>
    </row>
    <row r="81" spans="2:12" ht="15.75" customHeight="1">
      <c r="B81" s="496" t="s">
        <v>5</v>
      </c>
      <c r="C81" s="507"/>
      <c r="D81" s="457"/>
      <c r="E81" s="508"/>
      <c r="F81" s="497"/>
      <c r="G81" s="445"/>
      <c r="H81" s="445"/>
      <c r="I81" s="445"/>
      <c r="J81" s="509"/>
      <c r="K81" s="509"/>
      <c r="L81" s="446">
        <f>L80+L79</f>
        <v>0</v>
      </c>
    </row>
    <row r="82" spans="2:12" ht="15.75" customHeight="1">
      <c r="B82" s="497" t="s">
        <v>141</v>
      </c>
      <c r="C82" s="507">
        <v>0.18</v>
      </c>
      <c r="D82" s="457"/>
      <c r="E82" s="508"/>
      <c r="F82" s="497"/>
      <c r="G82" s="445"/>
      <c r="H82" s="445"/>
      <c r="I82" s="445"/>
      <c r="J82" s="509"/>
      <c r="K82" s="509"/>
      <c r="L82" s="446">
        <f>L81*C82</f>
        <v>0</v>
      </c>
    </row>
    <row r="83" spans="2:12" ht="15.75" customHeight="1">
      <c r="B83" s="496" t="s">
        <v>159</v>
      </c>
      <c r="C83" s="510"/>
      <c r="D83" s="510"/>
      <c r="E83" s="510"/>
      <c r="F83" s="510"/>
      <c r="G83" s="511"/>
      <c r="H83" s="511"/>
      <c r="I83" s="511"/>
      <c r="J83" s="511"/>
      <c r="K83" s="511"/>
      <c r="L83" s="81">
        <f>L82+L81</f>
        <v>0</v>
      </c>
    </row>
    <row r="84" spans="11:12" ht="13.5">
      <c r="K84" s="82"/>
      <c r="L84" s="82"/>
    </row>
  </sheetData>
  <sheetProtection/>
  <mergeCells count="10">
    <mergeCell ref="J10:K10"/>
    <mergeCell ref="L10:L11"/>
    <mergeCell ref="B13:E13"/>
    <mergeCell ref="B56:E56"/>
    <mergeCell ref="A10:A11"/>
    <mergeCell ref="B10:B11"/>
    <mergeCell ref="C10:C11"/>
    <mergeCell ref="D10:E10"/>
    <mergeCell ref="F10:G10"/>
    <mergeCell ref="H10:I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7">
      <selection activeCell="J13" sqref="J13:J34"/>
    </sheetView>
  </sheetViews>
  <sheetFormatPr defaultColWidth="8.75390625" defaultRowHeight="12.75"/>
  <cols>
    <col min="1" max="1" width="4.25390625" style="63" customWidth="1"/>
    <col min="2" max="2" width="43.375" style="63" customWidth="1"/>
    <col min="3" max="3" width="9.00390625" style="63" customWidth="1"/>
    <col min="4" max="4" width="7.25390625" style="63" customWidth="1"/>
    <col min="5" max="5" width="8.875" style="63" customWidth="1"/>
    <col min="6" max="6" width="7.375" style="63" customWidth="1"/>
    <col min="7" max="7" width="10.75390625" style="63" customWidth="1"/>
    <col min="8" max="8" width="7.625" style="63" customWidth="1"/>
    <col min="9" max="9" width="8.375" style="63" customWidth="1"/>
    <col min="10" max="10" width="7.875" style="63" customWidth="1"/>
    <col min="11" max="11" width="8.75390625" style="63" customWidth="1"/>
    <col min="12" max="12" width="14.125" style="63" customWidth="1"/>
    <col min="13" max="16384" width="8.75390625" style="63" customWidth="1"/>
  </cols>
  <sheetData>
    <row r="1" spans="1:12" ht="18" customHeight="1">
      <c r="A1" s="203" t="s">
        <v>268</v>
      </c>
      <c r="B1" s="204"/>
      <c r="C1" s="203"/>
      <c r="D1" s="203"/>
      <c r="E1" s="105"/>
      <c r="F1" s="105"/>
      <c r="G1" s="105"/>
      <c r="H1" s="105"/>
      <c r="I1" s="64"/>
      <c r="J1" s="64"/>
      <c r="K1" s="64"/>
      <c r="L1" s="64"/>
    </row>
    <row r="2" spans="1:12" ht="16.5" customHeight="1">
      <c r="A2" s="203" t="s">
        <v>269</v>
      </c>
      <c r="B2" s="204"/>
      <c r="C2" s="203"/>
      <c r="D2" s="203"/>
      <c r="E2" s="105"/>
      <c r="F2" s="105"/>
      <c r="G2" s="105"/>
      <c r="H2" s="105"/>
      <c r="I2" s="64"/>
      <c r="J2" s="64"/>
      <c r="K2" s="64"/>
      <c r="L2" s="64"/>
    </row>
    <row r="3" spans="2:12" ht="16.5" customHeight="1">
      <c r="B3" s="105"/>
      <c r="C3" s="105"/>
      <c r="D3" s="105"/>
      <c r="E3" s="105"/>
      <c r="F3" s="105"/>
      <c r="G3" s="105"/>
      <c r="H3" s="105"/>
      <c r="I3" s="64"/>
      <c r="J3" s="64"/>
      <c r="K3" s="64"/>
      <c r="L3" s="64"/>
    </row>
    <row r="4" spans="2:12" ht="21" customHeight="1">
      <c r="B4" s="64"/>
      <c r="C4" s="62" t="s">
        <v>559</v>
      </c>
      <c r="D4" s="62"/>
      <c r="E4" s="62"/>
      <c r="F4" s="62"/>
      <c r="G4" s="62"/>
      <c r="H4" s="64"/>
      <c r="I4" s="64"/>
      <c r="J4" s="64"/>
      <c r="K4" s="65"/>
      <c r="L4" s="64"/>
    </row>
    <row r="5" spans="2:12" ht="18.75" customHeigh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6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5.75" customHeight="1">
      <c r="B7" s="64" t="s">
        <v>125</v>
      </c>
      <c r="C7" s="64"/>
      <c r="D7" s="64"/>
      <c r="E7" s="64"/>
      <c r="F7" s="64"/>
      <c r="G7" s="64"/>
      <c r="H7" s="64"/>
      <c r="I7" s="64"/>
      <c r="J7" s="64"/>
      <c r="K7" s="66"/>
      <c r="L7" s="64"/>
    </row>
    <row r="8" spans="1:12" ht="13.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42.75" customHeight="1">
      <c r="A9" s="612" t="s">
        <v>10</v>
      </c>
      <c r="B9" s="97"/>
      <c r="C9" s="68"/>
      <c r="D9" s="614" t="s">
        <v>2</v>
      </c>
      <c r="E9" s="615"/>
      <c r="F9" s="616" t="s">
        <v>3</v>
      </c>
      <c r="G9" s="617"/>
      <c r="H9" s="618" t="s">
        <v>4</v>
      </c>
      <c r="I9" s="619"/>
      <c r="J9" s="618" t="s">
        <v>126</v>
      </c>
      <c r="K9" s="619"/>
      <c r="L9" s="621" t="s">
        <v>162</v>
      </c>
    </row>
    <row r="10" spans="1:12" ht="72" customHeight="1">
      <c r="A10" s="613"/>
      <c r="B10" s="77" t="s">
        <v>11</v>
      </c>
      <c r="C10" s="78" t="s">
        <v>1</v>
      </c>
      <c r="D10" s="95" t="s">
        <v>127</v>
      </c>
      <c r="E10" s="69" t="s">
        <v>6</v>
      </c>
      <c r="F10" s="70" t="s">
        <v>7</v>
      </c>
      <c r="G10" s="71" t="s">
        <v>5</v>
      </c>
      <c r="H10" s="72" t="s">
        <v>7</v>
      </c>
      <c r="I10" s="71" t="s">
        <v>5</v>
      </c>
      <c r="J10" s="72" t="s">
        <v>7</v>
      </c>
      <c r="K10" s="71" t="s">
        <v>5</v>
      </c>
      <c r="L10" s="622"/>
    </row>
    <row r="11" spans="1:12" ht="13.5">
      <c r="A11" s="73" t="s">
        <v>8</v>
      </c>
      <c r="B11" s="94" t="s">
        <v>128</v>
      </c>
      <c r="C11" s="96" t="s">
        <v>9</v>
      </c>
      <c r="D11" s="75" t="s">
        <v>129</v>
      </c>
      <c r="E11" s="76" t="s">
        <v>130</v>
      </c>
      <c r="F11" s="74" t="s">
        <v>131</v>
      </c>
      <c r="G11" s="76" t="s">
        <v>132</v>
      </c>
      <c r="H11" s="74" t="s">
        <v>133</v>
      </c>
      <c r="I11" s="76" t="s">
        <v>134</v>
      </c>
      <c r="J11" s="76">
        <v>11</v>
      </c>
      <c r="K11" s="76">
        <v>12</v>
      </c>
      <c r="L11" s="73" t="s">
        <v>135</v>
      </c>
    </row>
    <row r="12" spans="1:12" ht="15.75">
      <c r="A12" s="201"/>
      <c r="B12" s="629" t="s">
        <v>483</v>
      </c>
      <c r="C12" s="626"/>
      <c r="D12" s="626"/>
      <c r="E12" s="626"/>
      <c r="F12" s="320"/>
      <c r="G12" s="329"/>
      <c r="H12" s="330"/>
      <c r="I12" s="329"/>
      <c r="J12" s="329"/>
      <c r="K12" s="329"/>
      <c r="L12" s="331"/>
    </row>
    <row r="13" spans="1:12" ht="13.5">
      <c r="A13" s="414">
        <v>1</v>
      </c>
      <c r="B13" s="415" t="s">
        <v>477</v>
      </c>
      <c r="C13" s="92" t="s">
        <v>149</v>
      </c>
      <c r="D13" s="92"/>
      <c r="E13" s="81">
        <v>7</v>
      </c>
      <c r="F13" s="85"/>
      <c r="G13" s="85"/>
      <c r="H13" s="85"/>
      <c r="I13" s="85"/>
      <c r="J13" s="85"/>
      <c r="K13" s="85"/>
      <c r="L13" s="85"/>
    </row>
    <row r="14" spans="1:12" ht="13.5">
      <c r="A14" s="212"/>
      <c r="B14" s="119" t="s">
        <v>180</v>
      </c>
      <c r="C14" s="79" t="s">
        <v>181</v>
      </c>
      <c r="D14" s="79">
        <v>8.9</v>
      </c>
      <c r="E14" s="85">
        <f>E13*D14</f>
        <v>62.300000000000004</v>
      </c>
      <c r="F14" s="85"/>
      <c r="G14" s="85"/>
      <c r="H14" s="85"/>
      <c r="I14" s="85">
        <f>H14*E14</f>
        <v>0</v>
      </c>
      <c r="J14" s="85"/>
      <c r="K14" s="85"/>
      <c r="L14" s="85">
        <f>I14</f>
        <v>0</v>
      </c>
    </row>
    <row r="15" spans="1:12" ht="13.5">
      <c r="A15" s="212"/>
      <c r="B15" s="227" t="s">
        <v>478</v>
      </c>
      <c r="C15" s="79" t="s">
        <v>147</v>
      </c>
      <c r="D15" s="79">
        <v>4.81</v>
      </c>
      <c r="E15" s="85">
        <f>E13*D15</f>
        <v>33.669999999999995</v>
      </c>
      <c r="F15" s="85"/>
      <c r="G15" s="85"/>
      <c r="H15" s="85"/>
      <c r="I15" s="85"/>
      <c r="J15" s="85"/>
      <c r="K15" s="85">
        <f>J15*E15</f>
        <v>0</v>
      </c>
      <c r="L15" s="85">
        <f>K15</f>
        <v>0</v>
      </c>
    </row>
    <row r="16" spans="1:12" ht="13.5">
      <c r="A16" s="414">
        <v>2</v>
      </c>
      <c r="B16" s="415" t="s">
        <v>479</v>
      </c>
      <c r="C16" s="92" t="s">
        <v>143</v>
      </c>
      <c r="D16" s="92"/>
      <c r="E16" s="81">
        <v>1.5</v>
      </c>
      <c r="F16" s="85"/>
      <c r="G16" s="85"/>
      <c r="H16" s="85"/>
      <c r="I16" s="85"/>
      <c r="J16" s="85"/>
      <c r="K16" s="85"/>
      <c r="L16" s="85"/>
    </row>
    <row r="17" spans="1:12" ht="13.5">
      <c r="A17" s="212"/>
      <c r="B17" s="109" t="s">
        <v>160</v>
      </c>
      <c r="C17" s="79" t="s">
        <v>0</v>
      </c>
      <c r="D17" s="79">
        <v>1</v>
      </c>
      <c r="E17" s="85">
        <f>E16*D17</f>
        <v>1.5</v>
      </c>
      <c r="F17" s="85"/>
      <c r="G17" s="85"/>
      <c r="H17" s="85"/>
      <c r="I17" s="85">
        <f>H17*E17</f>
        <v>0</v>
      </c>
      <c r="J17" s="85"/>
      <c r="K17" s="85"/>
      <c r="L17" s="85">
        <f>K17+I17+G17</f>
        <v>0</v>
      </c>
    </row>
    <row r="18" spans="1:12" ht="13.5">
      <c r="A18" s="212"/>
      <c r="B18" s="193" t="s">
        <v>470</v>
      </c>
      <c r="C18" s="79" t="s">
        <v>143</v>
      </c>
      <c r="D18" s="79">
        <v>1.02</v>
      </c>
      <c r="E18" s="85">
        <f>E16*D18</f>
        <v>1.53</v>
      </c>
      <c r="F18" s="85"/>
      <c r="G18" s="85">
        <f>F18*E18</f>
        <v>0</v>
      </c>
      <c r="H18" s="85"/>
      <c r="I18" s="85"/>
      <c r="J18" s="85"/>
      <c r="K18" s="85"/>
      <c r="L18" s="85">
        <f>K18+I18+G18</f>
        <v>0</v>
      </c>
    </row>
    <row r="19" spans="1:12" ht="13.5">
      <c r="A19" s="212"/>
      <c r="B19" s="226" t="s">
        <v>123</v>
      </c>
      <c r="C19" s="79" t="s">
        <v>0</v>
      </c>
      <c r="D19" s="79">
        <v>0.62</v>
      </c>
      <c r="E19" s="85">
        <f>E16*D19</f>
        <v>0.9299999999999999</v>
      </c>
      <c r="F19" s="85"/>
      <c r="G19" s="85">
        <f>F19*E19</f>
        <v>0</v>
      </c>
      <c r="H19" s="85"/>
      <c r="I19" s="85"/>
      <c r="J19" s="85"/>
      <c r="K19" s="85"/>
      <c r="L19" s="85">
        <f>K19+I19+G19</f>
        <v>0</v>
      </c>
    </row>
    <row r="20" spans="1:12" ht="54">
      <c r="A20" s="353">
        <v>3</v>
      </c>
      <c r="B20" s="354" t="s">
        <v>480</v>
      </c>
      <c r="C20" s="92" t="s">
        <v>149</v>
      </c>
      <c r="D20" s="92"/>
      <c r="E20" s="81">
        <v>7</v>
      </c>
      <c r="F20" s="416"/>
      <c r="G20" s="416"/>
      <c r="H20" s="416"/>
      <c r="I20" s="416"/>
      <c r="J20" s="416"/>
      <c r="K20" s="416"/>
      <c r="L20" s="416"/>
    </row>
    <row r="21" spans="1:12" ht="13.5">
      <c r="A21" s="212"/>
      <c r="B21" s="119" t="s">
        <v>160</v>
      </c>
      <c r="C21" s="79" t="s">
        <v>0</v>
      </c>
      <c r="D21" s="79">
        <v>1</v>
      </c>
      <c r="E21" s="85">
        <f>E20*D21</f>
        <v>7</v>
      </c>
      <c r="F21" s="416"/>
      <c r="G21" s="416"/>
      <c r="H21" s="416"/>
      <c r="I21" s="416">
        <f>H21*E21</f>
        <v>0</v>
      </c>
      <c r="J21" s="416"/>
      <c r="K21" s="416"/>
      <c r="L21" s="416">
        <f>K21+I21+G21</f>
        <v>0</v>
      </c>
    </row>
    <row r="22" spans="1:12" ht="13.5">
      <c r="A22" s="212"/>
      <c r="B22" s="193" t="s">
        <v>481</v>
      </c>
      <c r="C22" s="79" t="s">
        <v>147</v>
      </c>
      <c r="D22" s="79">
        <v>1.25</v>
      </c>
      <c r="E22" s="85">
        <f>E20*D22</f>
        <v>8.75</v>
      </c>
      <c r="F22" s="416"/>
      <c r="G22" s="416"/>
      <c r="H22" s="416"/>
      <c r="I22" s="416"/>
      <c r="J22" s="416"/>
      <c r="K22" s="416">
        <f>J22*E22</f>
        <v>0</v>
      </c>
      <c r="L22" s="416">
        <f>K22+I22+G22</f>
        <v>0</v>
      </c>
    </row>
    <row r="23" spans="1:12" ht="54">
      <c r="A23" s="347"/>
      <c r="B23" s="118" t="s">
        <v>482</v>
      </c>
      <c r="C23" s="79" t="s">
        <v>149</v>
      </c>
      <c r="D23" s="79">
        <v>1</v>
      </c>
      <c r="E23" s="85">
        <f>E20*D23</f>
        <v>7</v>
      </c>
      <c r="F23" s="416"/>
      <c r="G23" s="416">
        <f>F23*E23</f>
        <v>0</v>
      </c>
      <c r="H23" s="416"/>
      <c r="I23" s="416"/>
      <c r="J23" s="416"/>
      <c r="K23" s="416"/>
      <c r="L23" s="416">
        <f>K23+I23+G23</f>
        <v>0</v>
      </c>
    </row>
    <row r="24" spans="1:12" ht="13.5">
      <c r="A24" s="136"/>
      <c r="B24" s="122" t="s">
        <v>5</v>
      </c>
      <c r="C24" s="110"/>
      <c r="D24" s="108"/>
      <c r="E24" s="108"/>
      <c r="F24" s="108"/>
      <c r="G24" s="90">
        <f>SUM(G12:G23)</f>
        <v>0</v>
      </c>
      <c r="H24" s="108"/>
      <c r="I24" s="108"/>
      <c r="J24" s="108"/>
      <c r="K24" s="108"/>
      <c r="L24" s="57">
        <f>SUM(L12:L23)</f>
        <v>0</v>
      </c>
    </row>
    <row r="25" spans="1:12" ht="13.5">
      <c r="A25" s="132"/>
      <c r="B25" s="113" t="s">
        <v>138</v>
      </c>
      <c r="C25" s="176">
        <v>0.03</v>
      </c>
      <c r="D25" s="177"/>
      <c r="E25" s="60"/>
      <c r="F25" s="61"/>
      <c r="G25" s="61"/>
      <c r="H25" s="61"/>
      <c r="I25" s="61"/>
      <c r="J25" s="61"/>
      <c r="K25" s="61"/>
      <c r="L25" s="58">
        <f>G24*C25</f>
        <v>0</v>
      </c>
    </row>
    <row r="26" spans="1:12" ht="13.5">
      <c r="A26" s="132"/>
      <c r="B26" s="122" t="s">
        <v>5</v>
      </c>
      <c r="C26" s="176"/>
      <c r="D26" s="177"/>
      <c r="E26" s="60"/>
      <c r="F26" s="61"/>
      <c r="G26" s="61"/>
      <c r="H26" s="61"/>
      <c r="I26" s="61"/>
      <c r="J26" s="61"/>
      <c r="K26" s="61"/>
      <c r="L26" s="58">
        <f>L25+L24</f>
        <v>0</v>
      </c>
    </row>
    <row r="27" spans="1:12" ht="13.5">
      <c r="A27" s="389"/>
      <c r="B27" s="390" t="s">
        <v>139</v>
      </c>
      <c r="C27" s="181">
        <v>0.1</v>
      </c>
      <c r="D27" s="177"/>
      <c r="E27" s="60"/>
      <c r="F27" s="61"/>
      <c r="G27" s="61"/>
      <c r="H27" s="61"/>
      <c r="I27" s="61"/>
      <c r="J27" s="61"/>
      <c r="K27" s="61"/>
      <c r="L27" s="58">
        <f>L26*C27</f>
        <v>0</v>
      </c>
    </row>
    <row r="28" spans="1:12" ht="13.5">
      <c r="A28" s="389"/>
      <c r="B28" s="391" t="s">
        <v>122</v>
      </c>
      <c r="C28" s="181"/>
      <c r="D28" s="177"/>
      <c r="E28" s="60"/>
      <c r="F28" s="61"/>
      <c r="G28" s="61"/>
      <c r="H28" s="61"/>
      <c r="I28" s="61"/>
      <c r="J28" s="61"/>
      <c r="K28" s="61"/>
      <c r="L28" s="58">
        <f>L27+L26</f>
        <v>0</v>
      </c>
    </row>
    <row r="29" spans="1:12" ht="13.5">
      <c r="A29" s="392"/>
      <c r="B29" s="113" t="s">
        <v>140</v>
      </c>
      <c r="C29" s="176">
        <v>0.08</v>
      </c>
      <c r="D29" s="56"/>
      <c r="E29" s="184"/>
      <c r="F29" s="113"/>
      <c r="G29" s="90"/>
      <c r="H29" s="90"/>
      <c r="I29" s="90"/>
      <c r="J29" s="185"/>
      <c r="K29" s="185"/>
      <c r="L29" s="108">
        <f>L28*C29</f>
        <v>0</v>
      </c>
    </row>
    <row r="30" spans="1:12" ht="13.5">
      <c r="A30" s="393"/>
      <c r="B30" s="122" t="s">
        <v>5</v>
      </c>
      <c r="C30" s="176"/>
      <c r="D30" s="56"/>
      <c r="E30" s="184"/>
      <c r="F30" s="113"/>
      <c r="G30" s="90"/>
      <c r="H30" s="90"/>
      <c r="I30" s="90"/>
      <c r="J30" s="185"/>
      <c r="K30" s="185"/>
      <c r="L30" s="108">
        <f>L29+L28</f>
        <v>0</v>
      </c>
    </row>
    <row r="31" spans="1:12" ht="13.5">
      <c r="A31" s="393"/>
      <c r="B31" s="113" t="s">
        <v>120</v>
      </c>
      <c r="C31" s="176">
        <v>0.05</v>
      </c>
      <c r="D31" s="56"/>
      <c r="E31" s="184"/>
      <c r="F31" s="113"/>
      <c r="G31" s="90"/>
      <c r="H31" s="90"/>
      <c r="I31" s="90"/>
      <c r="J31" s="185"/>
      <c r="K31" s="185"/>
      <c r="L31" s="108">
        <f>L30*C31</f>
        <v>0</v>
      </c>
    </row>
    <row r="32" spans="1:12" ht="13.5">
      <c r="A32" s="393"/>
      <c r="B32" s="122" t="s">
        <v>5</v>
      </c>
      <c r="C32" s="176"/>
      <c r="D32" s="56"/>
      <c r="E32" s="184"/>
      <c r="F32" s="113"/>
      <c r="G32" s="90"/>
      <c r="H32" s="90"/>
      <c r="I32" s="90"/>
      <c r="J32" s="185"/>
      <c r="K32" s="185"/>
      <c r="L32" s="108">
        <f>L31+L30</f>
        <v>0</v>
      </c>
    </row>
    <row r="33" spans="1:12" ht="13.5">
      <c r="A33" s="393"/>
      <c r="B33" s="113" t="s">
        <v>141</v>
      </c>
      <c r="C33" s="176">
        <v>0.18</v>
      </c>
      <c r="D33" s="56"/>
      <c r="E33" s="184"/>
      <c r="F33" s="113"/>
      <c r="G33" s="90"/>
      <c r="H33" s="90"/>
      <c r="I33" s="90"/>
      <c r="J33" s="185"/>
      <c r="K33" s="185"/>
      <c r="L33" s="108">
        <f>L32*C33</f>
        <v>0</v>
      </c>
    </row>
    <row r="34" spans="1:12" ht="13.5">
      <c r="A34" s="393"/>
      <c r="B34" s="122" t="s">
        <v>159</v>
      </c>
      <c r="C34" s="187"/>
      <c r="D34" s="187"/>
      <c r="E34" s="187"/>
      <c r="F34" s="187"/>
      <c r="G34" s="188"/>
      <c r="H34" s="188"/>
      <c r="I34" s="188"/>
      <c r="J34" s="188"/>
      <c r="K34" s="188"/>
      <c r="L34" s="81">
        <f>L33+L32</f>
        <v>0</v>
      </c>
    </row>
    <row r="35" ht="13.5">
      <c r="L35" s="343"/>
    </row>
    <row r="37" ht="13.5">
      <c r="L37" s="82"/>
    </row>
  </sheetData>
  <sheetProtection/>
  <mergeCells count="7">
    <mergeCell ref="L9:L10"/>
    <mergeCell ref="B12:E12"/>
    <mergeCell ref="A9:A10"/>
    <mergeCell ref="D9:E9"/>
    <mergeCell ref="F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2">
      <selection activeCell="G32" sqref="G32"/>
    </sheetView>
  </sheetViews>
  <sheetFormatPr defaultColWidth="9.00390625" defaultRowHeight="12.75"/>
  <cols>
    <col min="1" max="1" width="6.25390625" style="63" customWidth="1"/>
    <col min="2" max="2" width="45.375" style="63" bestFit="1" customWidth="1"/>
    <col min="3" max="3" width="8.75390625" style="63" customWidth="1"/>
    <col min="4" max="4" width="10.75390625" style="63" customWidth="1"/>
    <col min="5" max="5" width="9.00390625" style="63" customWidth="1"/>
    <col min="6" max="6" width="9.75390625" style="63" customWidth="1"/>
    <col min="7" max="7" width="10.75390625" style="63" customWidth="1"/>
    <col min="8" max="8" width="9.125" style="63" customWidth="1"/>
    <col min="9" max="9" width="12.125" style="63" customWidth="1"/>
    <col min="10" max="10" width="9.125" style="63" customWidth="1"/>
    <col min="11" max="11" width="10.00390625" style="63" customWidth="1"/>
    <col min="12" max="12" width="13.625" style="63" customWidth="1"/>
    <col min="13" max="16384" width="9.125" style="63" customWidth="1"/>
  </cols>
  <sheetData>
    <row r="2" spans="1:12" ht="18" customHeight="1">
      <c r="A2" s="203" t="s">
        <v>268</v>
      </c>
      <c r="B2" s="204"/>
      <c r="C2" s="203"/>
      <c r="D2" s="203"/>
      <c r="E2" s="105"/>
      <c r="F2" s="105"/>
      <c r="G2" s="64"/>
      <c r="H2" s="64"/>
      <c r="I2" s="64"/>
      <c r="J2" s="64"/>
      <c r="K2" s="64"/>
      <c r="L2" s="64"/>
    </row>
    <row r="3" spans="1:12" ht="16.5" customHeight="1">
      <c r="A3" s="203" t="s">
        <v>269</v>
      </c>
      <c r="B3" s="204"/>
      <c r="C3" s="203"/>
      <c r="D3" s="203"/>
      <c r="E3" s="105"/>
      <c r="F3" s="105"/>
      <c r="G3" s="64"/>
      <c r="H3" s="64"/>
      <c r="I3" s="64"/>
      <c r="J3" s="64"/>
      <c r="K3" s="64"/>
      <c r="L3" s="64"/>
    </row>
    <row r="4" spans="2:12" ht="13.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21" customHeight="1">
      <c r="B5" s="64"/>
      <c r="C5" s="62" t="s">
        <v>560</v>
      </c>
      <c r="D5" s="62"/>
      <c r="E5" s="62"/>
      <c r="F5" s="62"/>
      <c r="G5" s="62"/>
      <c r="H5" s="64"/>
      <c r="I5" s="64"/>
      <c r="J5" s="64"/>
      <c r="K5" s="65"/>
      <c r="L5" s="64"/>
    </row>
    <row r="6" spans="2:12" ht="18.75" customHeight="1">
      <c r="B6" s="64"/>
      <c r="C6" s="64" t="s">
        <v>229</v>
      </c>
      <c r="D6" s="64"/>
      <c r="E6" s="64"/>
      <c r="F6" s="64"/>
      <c r="G6" s="64"/>
      <c r="H6" s="64"/>
      <c r="I6" s="64"/>
      <c r="J6" s="64"/>
      <c r="K6" s="64"/>
      <c r="L6" s="64"/>
    </row>
    <row r="7" spans="2:12" ht="13.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19.5" customHeight="1">
      <c r="B8" s="64" t="s">
        <v>125</v>
      </c>
      <c r="C8" s="64"/>
      <c r="D8" s="64"/>
      <c r="E8" s="64"/>
      <c r="F8" s="64"/>
      <c r="G8" s="64"/>
      <c r="H8" s="64"/>
      <c r="I8" s="64"/>
      <c r="J8" s="64"/>
      <c r="K8" s="66"/>
      <c r="L8" s="64"/>
    </row>
    <row r="10" spans="1:12" ht="28.5" customHeight="1">
      <c r="A10" s="637" t="s">
        <v>10</v>
      </c>
      <c r="B10" s="638" t="s">
        <v>11</v>
      </c>
      <c r="C10" s="638" t="s">
        <v>1</v>
      </c>
      <c r="D10" s="638" t="s">
        <v>2</v>
      </c>
      <c r="E10" s="638"/>
      <c r="F10" s="636" t="s">
        <v>3</v>
      </c>
      <c r="G10" s="636"/>
      <c r="H10" s="635" t="s">
        <v>4</v>
      </c>
      <c r="I10" s="635"/>
      <c r="J10" s="618" t="s">
        <v>230</v>
      </c>
      <c r="K10" s="619"/>
      <c r="L10" s="636" t="s">
        <v>5</v>
      </c>
    </row>
    <row r="11" spans="1:12" ht="60" customHeight="1">
      <c r="A11" s="637"/>
      <c r="B11" s="638"/>
      <c r="C11" s="638"/>
      <c r="D11" s="69" t="s">
        <v>127</v>
      </c>
      <c r="E11" s="69" t="s">
        <v>6</v>
      </c>
      <c r="F11" s="70" t="s">
        <v>7</v>
      </c>
      <c r="G11" s="71" t="s">
        <v>5</v>
      </c>
      <c r="H11" s="72" t="s">
        <v>7</v>
      </c>
      <c r="I11" s="71" t="s">
        <v>5</v>
      </c>
      <c r="J11" s="72" t="s">
        <v>7</v>
      </c>
      <c r="K11" s="71" t="s">
        <v>5</v>
      </c>
      <c r="L11" s="636"/>
    </row>
    <row r="12" spans="1:12" ht="21" customHeight="1">
      <c r="A12" s="194" t="s">
        <v>8</v>
      </c>
      <c r="B12" s="195">
        <v>2</v>
      </c>
      <c r="C12" s="195">
        <v>3</v>
      </c>
      <c r="D12" s="195">
        <v>4</v>
      </c>
      <c r="E12" s="195">
        <v>5</v>
      </c>
      <c r="F12" s="195">
        <v>6</v>
      </c>
      <c r="G12" s="195">
        <v>7</v>
      </c>
      <c r="H12" s="195">
        <v>8</v>
      </c>
      <c r="I12" s="195">
        <v>9</v>
      </c>
      <c r="J12" s="196">
        <v>10</v>
      </c>
      <c r="K12" s="196">
        <v>11</v>
      </c>
      <c r="L12" s="195">
        <v>12</v>
      </c>
    </row>
    <row r="13" spans="1:12" ht="21" customHeight="1">
      <c r="A13" s="420">
        <v>1</v>
      </c>
      <c r="B13" s="421" t="s">
        <v>247</v>
      </c>
      <c r="C13" s="422" t="s">
        <v>205</v>
      </c>
      <c r="D13" s="422"/>
      <c r="E13" s="423">
        <v>1</v>
      </c>
      <c r="F13" s="424"/>
      <c r="G13" s="424"/>
      <c r="H13" s="424"/>
      <c r="I13" s="424"/>
      <c r="J13" s="425"/>
      <c r="K13" s="425"/>
      <c r="L13" s="424"/>
    </row>
    <row r="14" spans="1:12" ht="21" customHeight="1">
      <c r="A14" s="426"/>
      <c r="B14" s="119" t="s">
        <v>180</v>
      </c>
      <c r="C14" s="79" t="s">
        <v>181</v>
      </c>
      <c r="D14" s="85">
        <v>26</v>
      </c>
      <c r="E14" s="85">
        <f>E13*D14</f>
        <v>26</v>
      </c>
      <c r="F14" s="424"/>
      <c r="G14" s="424"/>
      <c r="H14" s="197"/>
      <c r="I14" s="197">
        <f>H14*E14</f>
        <v>0</v>
      </c>
      <c r="J14" s="425"/>
      <c r="K14" s="425"/>
      <c r="L14" s="197">
        <f>K14+I14+G14</f>
        <v>0</v>
      </c>
    </row>
    <row r="15" spans="1:12" ht="27.75" customHeight="1">
      <c r="A15" s="426"/>
      <c r="B15" s="107" t="s">
        <v>248</v>
      </c>
      <c r="C15" s="427" t="s">
        <v>232</v>
      </c>
      <c r="D15" s="197">
        <v>1</v>
      </c>
      <c r="E15" s="197">
        <f>E13*D15</f>
        <v>1</v>
      </c>
      <c r="F15" s="428"/>
      <c r="G15" s="429">
        <f>F15*E15</f>
        <v>0</v>
      </c>
      <c r="H15" s="428"/>
      <c r="I15" s="428"/>
      <c r="J15" s="428"/>
      <c r="K15" s="428"/>
      <c r="L15" s="197">
        <f>K15+I15+G15</f>
        <v>0</v>
      </c>
    </row>
    <row r="16" spans="1:12" ht="17.25" customHeight="1">
      <c r="A16" s="420">
        <v>2</v>
      </c>
      <c r="B16" s="421" t="s">
        <v>233</v>
      </c>
      <c r="C16" s="363" t="s">
        <v>149</v>
      </c>
      <c r="D16" s="364"/>
      <c r="E16" s="423">
        <v>10</v>
      </c>
      <c r="F16" s="428"/>
      <c r="G16" s="428"/>
      <c r="H16" s="428"/>
      <c r="I16" s="428"/>
      <c r="J16" s="428"/>
      <c r="K16" s="428"/>
      <c r="L16" s="429"/>
    </row>
    <row r="17" spans="1:12" ht="17.25" customHeight="1">
      <c r="A17" s="426"/>
      <c r="B17" s="119" t="s">
        <v>180</v>
      </c>
      <c r="C17" s="79" t="s">
        <v>181</v>
      </c>
      <c r="D17" s="85">
        <v>3</v>
      </c>
      <c r="E17" s="85">
        <f>E16*D17</f>
        <v>30</v>
      </c>
      <c r="F17" s="428"/>
      <c r="G17" s="428"/>
      <c r="H17" s="429"/>
      <c r="I17" s="429">
        <f>H17*E17</f>
        <v>0</v>
      </c>
      <c r="J17" s="429"/>
      <c r="K17" s="429"/>
      <c r="L17" s="429">
        <f>K17+I17+G17</f>
        <v>0</v>
      </c>
    </row>
    <row r="18" spans="1:12" ht="18.75" customHeight="1">
      <c r="A18" s="426"/>
      <c r="B18" s="107" t="s">
        <v>234</v>
      </c>
      <c r="C18" s="427" t="s">
        <v>149</v>
      </c>
      <c r="D18" s="197">
        <v>1</v>
      </c>
      <c r="E18" s="197">
        <f>E16*D18</f>
        <v>10</v>
      </c>
      <c r="F18" s="428"/>
      <c r="G18" s="429">
        <f>F18*E18</f>
        <v>0</v>
      </c>
      <c r="H18" s="428"/>
      <c r="I18" s="428"/>
      <c r="J18" s="428"/>
      <c r="K18" s="428"/>
      <c r="L18" s="429">
        <f>K18+I18+G18</f>
        <v>0</v>
      </c>
    </row>
    <row r="19" spans="1:12" ht="18.75" customHeight="1">
      <c r="A19" s="426"/>
      <c r="B19" s="107" t="s">
        <v>235</v>
      </c>
      <c r="C19" s="427" t="s">
        <v>149</v>
      </c>
      <c r="D19" s="197">
        <v>1</v>
      </c>
      <c r="E19" s="197">
        <f>E16*D19</f>
        <v>10</v>
      </c>
      <c r="F19" s="429"/>
      <c r="G19" s="429">
        <f>F19*E19</f>
        <v>0</v>
      </c>
      <c r="H19" s="429"/>
      <c r="I19" s="429"/>
      <c r="J19" s="429"/>
      <c r="K19" s="429"/>
      <c r="L19" s="429">
        <f>K19+I19+G19</f>
        <v>0</v>
      </c>
    </row>
    <row r="20" spans="1:12" ht="18.75" customHeight="1">
      <c r="A20" s="420">
        <v>3</v>
      </c>
      <c r="B20" s="421" t="s">
        <v>236</v>
      </c>
      <c r="C20" s="363" t="s">
        <v>149</v>
      </c>
      <c r="D20" s="364"/>
      <c r="E20" s="423">
        <v>3</v>
      </c>
      <c r="F20" s="428"/>
      <c r="G20" s="428"/>
      <c r="H20" s="428"/>
      <c r="I20" s="428"/>
      <c r="J20" s="428"/>
      <c r="K20" s="428"/>
      <c r="L20" s="429"/>
    </row>
    <row r="21" spans="1:12" ht="18.75" customHeight="1">
      <c r="A21" s="426"/>
      <c r="B21" s="119" t="s">
        <v>180</v>
      </c>
      <c r="C21" s="79" t="s">
        <v>181</v>
      </c>
      <c r="D21" s="85">
        <v>2</v>
      </c>
      <c r="E21" s="85">
        <f>E20*D21</f>
        <v>6</v>
      </c>
      <c r="F21" s="428"/>
      <c r="G21" s="428"/>
      <c r="H21" s="429"/>
      <c r="I21" s="429">
        <f>H21*E21</f>
        <v>0</v>
      </c>
      <c r="J21" s="429"/>
      <c r="K21" s="429"/>
      <c r="L21" s="429">
        <f>K21+I21+G21</f>
        <v>0</v>
      </c>
    </row>
    <row r="22" spans="1:12" ht="17.25" customHeight="1">
      <c r="A22" s="426"/>
      <c r="B22" s="107" t="s">
        <v>237</v>
      </c>
      <c r="C22" s="427" t="s">
        <v>149</v>
      </c>
      <c r="D22" s="430"/>
      <c r="E22" s="197">
        <v>6</v>
      </c>
      <c r="F22" s="428"/>
      <c r="G22" s="429">
        <f>F22*E22</f>
        <v>0</v>
      </c>
      <c r="H22" s="428"/>
      <c r="I22" s="428"/>
      <c r="J22" s="428"/>
      <c r="K22" s="428"/>
      <c r="L22" s="429">
        <f>K22+I22+G22</f>
        <v>0</v>
      </c>
    </row>
    <row r="23" spans="1:12" ht="17.25" customHeight="1">
      <c r="A23" s="420">
        <v>4</v>
      </c>
      <c r="B23" s="421" t="s">
        <v>238</v>
      </c>
      <c r="C23" s="363" t="s">
        <v>149</v>
      </c>
      <c r="D23" s="364"/>
      <c r="E23" s="423">
        <v>2</v>
      </c>
      <c r="F23" s="428"/>
      <c r="G23" s="428"/>
      <c r="H23" s="428"/>
      <c r="I23" s="428"/>
      <c r="J23" s="428"/>
      <c r="K23" s="428"/>
      <c r="L23" s="429"/>
    </row>
    <row r="24" spans="1:12" ht="17.25" customHeight="1">
      <c r="A24" s="426"/>
      <c r="B24" s="119" t="s">
        <v>180</v>
      </c>
      <c r="C24" s="79" t="s">
        <v>181</v>
      </c>
      <c r="D24" s="85">
        <v>3</v>
      </c>
      <c r="E24" s="85">
        <f>E23*D24</f>
        <v>6</v>
      </c>
      <c r="F24" s="428"/>
      <c r="G24" s="428"/>
      <c r="H24" s="429"/>
      <c r="I24" s="429">
        <f>H24*E24</f>
        <v>0</v>
      </c>
      <c r="J24" s="429"/>
      <c r="K24" s="429"/>
      <c r="L24" s="429">
        <f>K24+I24+G24</f>
        <v>0</v>
      </c>
    </row>
    <row r="25" spans="1:12" ht="17.25" customHeight="1">
      <c r="A25" s="426"/>
      <c r="B25" s="233" t="s">
        <v>231</v>
      </c>
      <c r="C25" s="427" t="s">
        <v>0</v>
      </c>
      <c r="D25" s="79">
        <v>0.14</v>
      </c>
      <c r="E25" s="85">
        <f>E23*D25</f>
        <v>0.28</v>
      </c>
      <c r="F25" s="429"/>
      <c r="G25" s="429">
        <f>F25*E25</f>
        <v>0</v>
      </c>
      <c r="H25" s="429"/>
      <c r="I25" s="429"/>
      <c r="J25" s="429"/>
      <c r="K25" s="429"/>
      <c r="L25" s="429">
        <f>G25</f>
        <v>0</v>
      </c>
    </row>
    <row r="26" spans="1:12" ht="17.25" customHeight="1">
      <c r="A26" s="426"/>
      <c r="B26" s="107" t="s">
        <v>239</v>
      </c>
      <c r="C26" s="427" t="s">
        <v>149</v>
      </c>
      <c r="D26" s="197">
        <v>1</v>
      </c>
      <c r="E26" s="197">
        <f>E23*D26</f>
        <v>2</v>
      </c>
      <c r="F26" s="429"/>
      <c r="G26" s="429">
        <f>F26*E26</f>
        <v>0</v>
      </c>
      <c r="H26" s="429"/>
      <c r="I26" s="429"/>
      <c r="J26" s="429"/>
      <c r="K26" s="429"/>
      <c r="L26" s="429">
        <f>K26+I26+G26</f>
        <v>0</v>
      </c>
    </row>
    <row r="27" spans="1:12" ht="17.25" customHeight="1">
      <c r="A27" s="420">
        <v>5</v>
      </c>
      <c r="B27" s="421" t="s">
        <v>240</v>
      </c>
      <c r="C27" s="363" t="s">
        <v>124</v>
      </c>
      <c r="D27" s="364"/>
      <c r="E27" s="423">
        <v>100</v>
      </c>
      <c r="F27" s="428"/>
      <c r="G27" s="428"/>
      <c r="H27" s="428"/>
      <c r="I27" s="428"/>
      <c r="J27" s="428"/>
      <c r="K27" s="428"/>
      <c r="L27" s="429"/>
    </row>
    <row r="28" spans="1:12" ht="17.25" customHeight="1">
      <c r="A28" s="426"/>
      <c r="B28" s="119" t="s">
        <v>160</v>
      </c>
      <c r="C28" s="79" t="s">
        <v>181</v>
      </c>
      <c r="D28" s="79">
        <v>0.15</v>
      </c>
      <c r="E28" s="85">
        <f>E27*D28</f>
        <v>15</v>
      </c>
      <c r="F28" s="428"/>
      <c r="G28" s="428"/>
      <c r="H28" s="429"/>
      <c r="I28" s="429">
        <f>H28*E28</f>
        <v>0</v>
      </c>
      <c r="J28" s="428"/>
      <c r="K28" s="428"/>
      <c r="L28" s="429">
        <f>K28+I28+G28</f>
        <v>0</v>
      </c>
    </row>
    <row r="29" spans="1:12" ht="21" customHeight="1">
      <c r="A29" s="426"/>
      <c r="B29" s="107" t="s">
        <v>244</v>
      </c>
      <c r="C29" s="427" t="s">
        <v>124</v>
      </c>
      <c r="D29" s="197">
        <v>1</v>
      </c>
      <c r="E29" s="197">
        <f>E27*D29</f>
        <v>100</v>
      </c>
      <c r="F29" s="429"/>
      <c r="G29" s="429">
        <f>F29*E29</f>
        <v>0</v>
      </c>
      <c r="H29" s="429"/>
      <c r="I29" s="428"/>
      <c r="J29" s="428"/>
      <c r="K29" s="428"/>
      <c r="L29" s="429">
        <f>K29+I29+G29</f>
        <v>0</v>
      </c>
    </row>
    <row r="30" spans="1:12" ht="15" customHeight="1">
      <c r="A30" s="420">
        <v>6</v>
      </c>
      <c r="B30" s="421" t="s">
        <v>245</v>
      </c>
      <c r="C30" s="363" t="s">
        <v>124</v>
      </c>
      <c r="D30" s="364"/>
      <c r="E30" s="423">
        <v>60</v>
      </c>
      <c r="F30" s="428"/>
      <c r="G30" s="428"/>
      <c r="H30" s="429"/>
      <c r="I30" s="428"/>
      <c r="J30" s="428"/>
      <c r="K30" s="428"/>
      <c r="L30" s="429"/>
    </row>
    <row r="31" spans="1:12" ht="15" customHeight="1">
      <c r="A31" s="426"/>
      <c r="B31" s="119" t="s">
        <v>180</v>
      </c>
      <c r="C31" s="79" t="s">
        <v>181</v>
      </c>
      <c r="D31" s="85">
        <v>0.5</v>
      </c>
      <c r="E31" s="85">
        <f>E30*D31</f>
        <v>30</v>
      </c>
      <c r="F31" s="428"/>
      <c r="G31" s="428"/>
      <c r="H31" s="429"/>
      <c r="I31" s="429">
        <f>H31*E31</f>
        <v>0</v>
      </c>
      <c r="J31" s="428"/>
      <c r="K31" s="428"/>
      <c r="L31" s="429">
        <f>K31+I31+G31</f>
        <v>0</v>
      </c>
    </row>
    <row r="32" spans="1:12" ht="15" customHeight="1">
      <c r="A32" s="426"/>
      <c r="B32" s="107" t="s">
        <v>246</v>
      </c>
      <c r="C32" s="427" t="s">
        <v>124</v>
      </c>
      <c r="D32" s="197">
        <v>1</v>
      </c>
      <c r="E32" s="197">
        <f>E30*D32</f>
        <v>60</v>
      </c>
      <c r="F32" s="428"/>
      <c r="G32" s="429">
        <f>F32*E32</f>
        <v>0</v>
      </c>
      <c r="H32" s="429"/>
      <c r="I32" s="428"/>
      <c r="J32" s="428"/>
      <c r="K32" s="428"/>
      <c r="L32" s="429">
        <f>K32+I32+G32</f>
        <v>0</v>
      </c>
    </row>
    <row r="33" spans="1:12" ht="15" customHeight="1">
      <c r="A33" s="420">
        <v>7</v>
      </c>
      <c r="B33" s="421" t="s">
        <v>241</v>
      </c>
      <c r="C33" s="363" t="s">
        <v>149</v>
      </c>
      <c r="D33" s="364"/>
      <c r="E33" s="423">
        <v>1</v>
      </c>
      <c r="F33" s="428"/>
      <c r="G33" s="428"/>
      <c r="H33" s="429"/>
      <c r="I33" s="429"/>
      <c r="J33" s="428"/>
      <c r="K33" s="428"/>
      <c r="L33" s="429"/>
    </row>
    <row r="34" spans="1:12" ht="15" customHeight="1">
      <c r="A34" s="426"/>
      <c r="B34" s="119" t="s">
        <v>161</v>
      </c>
      <c r="C34" s="79" t="s">
        <v>181</v>
      </c>
      <c r="D34" s="85">
        <v>2</v>
      </c>
      <c r="E34" s="85">
        <f>E33*D34</f>
        <v>2</v>
      </c>
      <c r="F34" s="428"/>
      <c r="G34" s="428"/>
      <c r="H34" s="429"/>
      <c r="I34" s="429">
        <f>H34*E34</f>
        <v>0</v>
      </c>
      <c r="J34" s="428"/>
      <c r="K34" s="428"/>
      <c r="L34" s="429">
        <f>K34+I34+G34</f>
        <v>0</v>
      </c>
    </row>
    <row r="35" spans="1:12" ht="15" customHeight="1">
      <c r="A35" s="426"/>
      <c r="B35" s="233" t="s">
        <v>231</v>
      </c>
      <c r="C35" s="427" t="s">
        <v>0</v>
      </c>
      <c r="D35" s="79">
        <v>0.911</v>
      </c>
      <c r="E35" s="85">
        <f>E33*D35</f>
        <v>0.911</v>
      </c>
      <c r="F35" s="429"/>
      <c r="G35" s="429">
        <f>F35*E35</f>
        <v>0</v>
      </c>
      <c r="H35" s="429"/>
      <c r="I35" s="428"/>
      <c r="J35" s="429"/>
      <c r="K35" s="428"/>
      <c r="L35" s="429">
        <f>G35</f>
        <v>0</v>
      </c>
    </row>
    <row r="36" spans="1:12" ht="15" customHeight="1">
      <c r="A36" s="431"/>
      <c r="B36" s="233" t="s">
        <v>241</v>
      </c>
      <c r="C36" s="427" t="s">
        <v>149</v>
      </c>
      <c r="D36" s="85">
        <v>1</v>
      </c>
      <c r="E36" s="85">
        <f>E33*D36</f>
        <v>1</v>
      </c>
      <c r="F36" s="429"/>
      <c r="G36" s="429">
        <f>F36*E36</f>
        <v>0</v>
      </c>
      <c r="H36" s="429"/>
      <c r="I36" s="428"/>
      <c r="J36" s="429"/>
      <c r="K36" s="428"/>
      <c r="L36" s="429">
        <f>G36</f>
        <v>0</v>
      </c>
    </row>
    <row r="37" spans="1:12" s="198" customFormat="1" ht="15" customHeight="1">
      <c r="A37" s="432"/>
      <c r="B37" s="415" t="s">
        <v>5</v>
      </c>
      <c r="C37" s="92"/>
      <c r="D37" s="92"/>
      <c r="E37" s="81"/>
      <c r="F37" s="433"/>
      <c r="G37" s="434">
        <f>SUM(G15:G36)</f>
        <v>0</v>
      </c>
      <c r="H37" s="434"/>
      <c r="I37" s="434">
        <f>SUM(I14:I36)</f>
        <v>0</v>
      </c>
      <c r="J37" s="434"/>
      <c r="K37" s="434"/>
      <c r="L37" s="434">
        <f>SUM(L14:L36)</f>
        <v>0</v>
      </c>
    </row>
    <row r="38" spans="1:12" s="198" customFormat="1" ht="15" customHeight="1">
      <c r="A38" s="435"/>
      <c r="B38" s="56" t="s">
        <v>138</v>
      </c>
      <c r="C38" s="436">
        <v>0.03</v>
      </c>
      <c r="D38" s="92"/>
      <c r="E38" s="81"/>
      <c r="F38" s="433"/>
      <c r="G38" s="434"/>
      <c r="H38" s="434"/>
      <c r="I38" s="434"/>
      <c r="J38" s="434"/>
      <c r="K38" s="434"/>
      <c r="L38" s="416">
        <f>G37*C38</f>
        <v>0</v>
      </c>
    </row>
    <row r="39" spans="1:12" s="198" customFormat="1" ht="15" customHeight="1">
      <c r="A39" s="435"/>
      <c r="B39" s="396" t="s">
        <v>5</v>
      </c>
      <c r="C39" s="113"/>
      <c r="D39" s="92"/>
      <c r="E39" s="81"/>
      <c r="F39" s="433"/>
      <c r="G39" s="434"/>
      <c r="H39" s="434"/>
      <c r="I39" s="434"/>
      <c r="J39" s="434"/>
      <c r="K39" s="434"/>
      <c r="L39" s="416">
        <f>L38+L37</f>
        <v>0</v>
      </c>
    </row>
    <row r="40" spans="1:12" s="198" customFormat="1" ht="15" customHeight="1">
      <c r="A40" s="435"/>
      <c r="B40" s="92" t="s">
        <v>242</v>
      </c>
      <c r="C40" s="190">
        <v>0.65</v>
      </c>
      <c r="D40" s="92"/>
      <c r="E40" s="81"/>
      <c r="F40" s="433"/>
      <c r="G40" s="434"/>
      <c r="H40" s="434"/>
      <c r="I40" s="434"/>
      <c r="J40" s="434"/>
      <c r="K40" s="434"/>
      <c r="L40" s="416">
        <f>I37*C40</f>
        <v>0</v>
      </c>
    </row>
    <row r="41" spans="1:12" s="198" customFormat="1" ht="15" customHeight="1">
      <c r="A41" s="435"/>
      <c r="B41" s="415" t="s">
        <v>5</v>
      </c>
      <c r="C41" s="92"/>
      <c r="D41" s="92"/>
      <c r="E41" s="81"/>
      <c r="F41" s="433"/>
      <c r="G41" s="434"/>
      <c r="H41" s="434"/>
      <c r="I41" s="434"/>
      <c r="J41" s="434"/>
      <c r="K41" s="434"/>
      <c r="L41" s="416">
        <f>L40+L39</f>
        <v>0</v>
      </c>
    </row>
    <row r="42" spans="1:12" s="198" customFormat="1" ht="15" customHeight="1">
      <c r="A42" s="435"/>
      <c r="B42" s="92" t="s">
        <v>243</v>
      </c>
      <c r="C42" s="190">
        <v>0.08</v>
      </c>
      <c r="D42" s="92"/>
      <c r="E42" s="81"/>
      <c r="F42" s="433"/>
      <c r="G42" s="434"/>
      <c r="H42" s="434"/>
      <c r="I42" s="434"/>
      <c r="J42" s="434"/>
      <c r="K42" s="434"/>
      <c r="L42" s="416">
        <f>L41*C42</f>
        <v>0</v>
      </c>
    </row>
    <row r="43" spans="1:12" s="198" customFormat="1" ht="15" customHeight="1">
      <c r="A43" s="435"/>
      <c r="B43" s="415" t="s">
        <v>5</v>
      </c>
      <c r="C43" s="92"/>
      <c r="D43" s="92"/>
      <c r="E43" s="81"/>
      <c r="F43" s="433"/>
      <c r="G43" s="434"/>
      <c r="H43" s="434"/>
      <c r="I43" s="434"/>
      <c r="J43" s="434"/>
      <c r="K43" s="434"/>
      <c r="L43" s="416">
        <f>SUM(L41:L42)</f>
        <v>0</v>
      </c>
    </row>
    <row r="44" spans="1:12" ht="15" customHeight="1">
      <c r="A44" s="437"/>
      <c r="B44" s="113" t="s">
        <v>120</v>
      </c>
      <c r="C44" s="176">
        <v>0.05</v>
      </c>
      <c r="D44" s="56"/>
      <c r="E44" s="184"/>
      <c r="F44" s="113"/>
      <c r="G44" s="90"/>
      <c r="H44" s="90"/>
      <c r="I44" s="90"/>
      <c r="J44" s="185"/>
      <c r="K44" s="185"/>
      <c r="L44" s="108">
        <f>L43*C44</f>
        <v>0</v>
      </c>
    </row>
    <row r="45" spans="1:12" ht="15" customHeight="1">
      <c r="A45" s="393"/>
      <c r="B45" s="122" t="s">
        <v>5</v>
      </c>
      <c r="C45" s="176"/>
      <c r="D45" s="56"/>
      <c r="E45" s="184"/>
      <c r="F45" s="113"/>
      <c r="G45" s="90"/>
      <c r="H45" s="90"/>
      <c r="I45" s="90"/>
      <c r="J45" s="185"/>
      <c r="K45" s="185"/>
      <c r="L45" s="108">
        <f>L44+L43</f>
        <v>0</v>
      </c>
    </row>
    <row r="46" spans="1:12" ht="15" customHeight="1">
      <c r="A46" s="393"/>
      <c r="B46" s="113" t="s">
        <v>141</v>
      </c>
      <c r="C46" s="176">
        <v>0.18</v>
      </c>
      <c r="D46" s="56"/>
      <c r="E46" s="184"/>
      <c r="F46" s="113"/>
      <c r="G46" s="90"/>
      <c r="H46" s="90"/>
      <c r="I46" s="90"/>
      <c r="J46" s="185"/>
      <c r="K46" s="185"/>
      <c r="L46" s="108">
        <f>L45*C46</f>
        <v>0</v>
      </c>
    </row>
    <row r="47" spans="1:12" ht="15" customHeight="1">
      <c r="A47" s="393"/>
      <c r="B47" s="122" t="s">
        <v>159</v>
      </c>
      <c r="C47" s="187"/>
      <c r="D47" s="187"/>
      <c r="E47" s="187"/>
      <c r="F47" s="187"/>
      <c r="G47" s="188"/>
      <c r="H47" s="188"/>
      <c r="I47" s="188"/>
      <c r="J47" s="188"/>
      <c r="K47" s="188"/>
      <c r="L47" s="81">
        <f>L46+L45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2019-10-29T14:54:58Z</cp:lastPrinted>
  <dcterms:created xsi:type="dcterms:W3CDTF">2004-05-18T18:44:03Z</dcterms:created>
  <dcterms:modified xsi:type="dcterms:W3CDTF">2023-01-14T09:36:49Z</dcterms:modified>
  <cp:category/>
  <cp:version/>
  <cp:contentType/>
  <cp:contentStatus/>
</cp:coreProperties>
</file>