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kania\Desktop\ლიფტი\"/>
    </mc:Choice>
  </mc:AlternateContent>
  <xr:revisionPtr revIDLastSave="0" documentId="13_ncr:1_{05255443-24CE-4BAD-9F51-B620058690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Лист1!$A$1:$M$107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6" i="1" l="1"/>
  <c r="M88" i="1"/>
  <c r="E29" i="1"/>
  <c r="F29" i="1" s="1"/>
  <c r="L28" i="1"/>
  <c r="J28" i="1"/>
  <c r="H28" i="1"/>
  <c r="J27" i="1"/>
  <c r="F26" i="1"/>
  <c r="H26" i="1" s="1"/>
  <c r="F25" i="1"/>
  <c r="L25" i="1" s="1"/>
  <c r="J26" i="1" l="1"/>
  <c r="L26" i="1"/>
  <c r="M26" i="1" s="1"/>
  <c r="M28" i="1"/>
  <c r="J29" i="1"/>
  <c r="H29" i="1"/>
  <c r="L29" i="1"/>
  <c r="H25" i="1"/>
  <c r="L27" i="1"/>
  <c r="J25" i="1"/>
  <c r="H27" i="1"/>
  <c r="M25" i="1" l="1"/>
  <c r="M27" i="1"/>
  <c r="M29" i="1"/>
  <c r="F53" i="1" l="1"/>
  <c r="F51" i="1"/>
  <c r="H51" i="1" s="1"/>
  <c r="F54" i="1"/>
  <c r="F48" i="1"/>
  <c r="L48" i="1" s="1"/>
  <c r="L47" i="1"/>
  <c r="J47" i="1"/>
  <c r="H47" i="1"/>
  <c r="F46" i="1"/>
  <c r="L46" i="1" s="1"/>
  <c r="F45" i="1"/>
  <c r="H45" i="1" s="1"/>
  <c r="F44" i="1"/>
  <c r="L44" i="1" s="1"/>
  <c r="L16" i="1"/>
  <c r="J16" i="1"/>
  <c r="H16" i="1"/>
  <c r="F8" i="1"/>
  <c r="L53" i="1" l="1"/>
  <c r="H53" i="1"/>
  <c r="J53" i="1"/>
  <c r="J51" i="1"/>
  <c r="L51" i="1"/>
  <c r="L45" i="1"/>
  <c r="J45" i="1"/>
  <c r="H44" i="1"/>
  <c r="J44" i="1"/>
  <c r="M47" i="1"/>
  <c r="H48" i="1"/>
  <c r="H46" i="1"/>
  <c r="J46" i="1"/>
  <c r="J48" i="1"/>
  <c r="M16" i="1"/>
  <c r="M53" i="1" l="1"/>
  <c r="M44" i="1"/>
  <c r="M51" i="1"/>
  <c r="M46" i="1"/>
  <c r="M45" i="1"/>
  <c r="M48" i="1"/>
  <c r="H20" i="1" l="1"/>
  <c r="J20" i="1"/>
  <c r="L20" i="1"/>
  <c r="F87" i="1"/>
  <c r="J87" i="1" s="1"/>
  <c r="F86" i="1"/>
  <c r="L86" i="1" s="1"/>
  <c r="F85" i="1"/>
  <c r="J85" i="1" s="1"/>
  <c r="F84" i="1"/>
  <c r="L84" i="1" s="1"/>
  <c r="M20" i="1" l="1"/>
  <c r="H86" i="1"/>
  <c r="H84" i="1"/>
  <c r="J84" i="1"/>
  <c r="L85" i="1"/>
  <c r="H87" i="1"/>
  <c r="H85" i="1"/>
  <c r="F79" i="1"/>
  <c r="H79" i="1" s="1"/>
  <c r="F75" i="1"/>
  <c r="H75" i="1" s="1"/>
  <c r="F81" i="1"/>
  <c r="H81" i="1" s="1"/>
  <c r="F80" i="1"/>
  <c r="H80" i="1" s="1"/>
  <c r="M84" i="1" l="1"/>
  <c r="F78" i="1"/>
  <c r="H78" i="1" s="1"/>
  <c r="F82" i="1"/>
  <c r="H82" i="1" s="1"/>
  <c r="M85" i="1"/>
  <c r="M86" i="1"/>
  <c r="F74" i="1"/>
  <c r="H74" i="1" s="1"/>
  <c r="F76" i="1"/>
  <c r="H76" i="1" s="1"/>
  <c r="J81" i="1"/>
  <c r="J80" i="1"/>
  <c r="L79" i="1"/>
  <c r="L75" i="1"/>
  <c r="L81" i="1"/>
  <c r="L80" i="1"/>
  <c r="J79" i="1"/>
  <c r="J75" i="1"/>
  <c r="J76" i="1" l="1"/>
  <c r="L78" i="1"/>
  <c r="L76" i="1"/>
  <c r="J82" i="1"/>
  <c r="L82" i="1"/>
  <c r="J78" i="1"/>
  <c r="J74" i="1"/>
  <c r="L74" i="1"/>
  <c r="M81" i="1"/>
  <c r="M80" i="1"/>
  <c r="M75" i="1"/>
  <c r="M79" i="1"/>
  <c r="M78" i="1" l="1"/>
  <c r="M76" i="1"/>
  <c r="M82" i="1"/>
  <c r="M74" i="1"/>
  <c r="F15" i="1" l="1"/>
  <c r="J15" i="1" s="1"/>
  <c r="F71" i="1"/>
  <c r="L71" i="1" s="1"/>
  <c r="F69" i="1"/>
  <c r="L69" i="1" s="1"/>
  <c r="F68" i="1"/>
  <c r="L68" i="1" s="1"/>
  <c r="F67" i="1"/>
  <c r="L67" i="1" s="1"/>
  <c r="L70" i="1"/>
  <c r="J70" i="1"/>
  <c r="H70" i="1"/>
  <c r="H67" i="1" l="1"/>
  <c r="H71" i="1"/>
  <c r="J67" i="1"/>
  <c r="L15" i="1"/>
  <c r="H15" i="1"/>
  <c r="J71" i="1"/>
  <c r="H69" i="1"/>
  <c r="J69" i="1"/>
  <c r="H68" i="1"/>
  <c r="J68" i="1"/>
  <c r="M70" i="1"/>
  <c r="M71" i="1" l="1"/>
  <c r="M67" i="1"/>
  <c r="M15" i="1"/>
  <c r="M69" i="1"/>
  <c r="M68" i="1"/>
  <c r="F72" i="1" l="1"/>
  <c r="H72" i="1" s="1"/>
  <c r="F65" i="1"/>
  <c r="L65" i="1" s="1"/>
  <c r="F64" i="1"/>
  <c r="J64" i="1" s="1"/>
  <c r="F63" i="1"/>
  <c r="L63" i="1" s="1"/>
  <c r="F62" i="1"/>
  <c r="J62" i="1" s="1"/>
  <c r="F61" i="1"/>
  <c r="L61" i="1" s="1"/>
  <c r="L72" i="1" l="1"/>
  <c r="J72" i="1"/>
  <c r="L62" i="1"/>
  <c r="M62" i="1" s="1"/>
  <c r="J61" i="1"/>
  <c r="J63" i="1"/>
  <c r="H64" i="1"/>
  <c r="L64" i="1"/>
  <c r="J65" i="1"/>
  <c r="H61" i="1"/>
  <c r="H63" i="1"/>
  <c r="H65" i="1"/>
  <c r="M64" i="1" l="1"/>
  <c r="M72" i="1"/>
  <c r="M63" i="1"/>
  <c r="M65" i="1"/>
  <c r="M61" i="1"/>
  <c r="F58" i="1" l="1"/>
  <c r="J58" i="1" l="1"/>
  <c r="L58" i="1"/>
  <c r="H58" i="1"/>
  <c r="F55" i="1"/>
  <c r="F57" i="1"/>
  <c r="F59" i="1"/>
  <c r="F56" i="1"/>
  <c r="L59" i="1" l="1"/>
  <c r="H59" i="1"/>
  <c r="J59" i="1"/>
  <c r="L55" i="1"/>
  <c r="H55" i="1"/>
  <c r="J55" i="1"/>
  <c r="J56" i="1"/>
  <c r="L56" i="1"/>
  <c r="H56" i="1"/>
  <c r="L57" i="1"/>
  <c r="H57" i="1"/>
  <c r="J57" i="1"/>
  <c r="M58" i="1"/>
  <c r="M56" i="1" l="1"/>
  <c r="M57" i="1"/>
  <c r="M55" i="1"/>
  <c r="M59" i="1"/>
  <c r="H42" i="1" l="1"/>
  <c r="F41" i="1"/>
  <c r="L41" i="1" s="1"/>
  <c r="F40" i="1"/>
  <c r="L40" i="1" s="1"/>
  <c r="F39" i="1"/>
  <c r="L39" i="1" s="1"/>
  <c r="F38" i="1"/>
  <c r="L38" i="1" s="1"/>
  <c r="F37" i="1"/>
  <c r="F36" i="1"/>
  <c r="L36" i="1" s="1"/>
  <c r="F35" i="1"/>
  <c r="J35" i="1" s="1"/>
  <c r="J34" i="1"/>
  <c r="F33" i="1"/>
  <c r="J33" i="1" s="1"/>
  <c r="F32" i="1"/>
  <c r="L32" i="1" s="1"/>
  <c r="H23" i="1"/>
  <c r="E13" i="1"/>
  <c r="F13" i="1" s="1"/>
  <c r="H13" i="1" s="1"/>
  <c r="F22" i="1"/>
  <c r="H22" i="1" s="1"/>
  <c r="F21" i="1"/>
  <c r="H21" i="1" s="1"/>
  <c r="F14" i="1"/>
  <c r="H14" i="1" s="1"/>
  <c r="F11" i="1"/>
  <c r="J11" i="1" s="1"/>
  <c r="F10" i="1"/>
  <c r="H10" i="1" s="1"/>
  <c r="H17" i="1"/>
  <c r="J17" i="1"/>
  <c r="L17" i="1"/>
  <c r="H18" i="1"/>
  <c r="J18" i="1"/>
  <c r="L18" i="1"/>
  <c r="H19" i="1"/>
  <c r="J19" i="1"/>
  <c r="L19" i="1"/>
  <c r="L37" i="1" l="1"/>
  <c r="H37" i="1"/>
  <c r="L23" i="1"/>
  <c r="J23" i="1"/>
  <c r="J22" i="1"/>
  <c r="L10" i="1"/>
  <c r="L11" i="1"/>
  <c r="J42" i="1"/>
  <c r="M19" i="1"/>
  <c r="J21" i="1"/>
  <c r="J10" i="1"/>
  <c r="J14" i="1"/>
  <c r="H11" i="1"/>
  <c r="L42" i="1"/>
  <c r="L33" i="1"/>
  <c r="L35" i="1"/>
  <c r="L34" i="1"/>
  <c r="H41" i="1"/>
  <c r="H39" i="1"/>
  <c r="H35" i="1"/>
  <c r="H33" i="1"/>
  <c r="J41" i="1"/>
  <c r="J39" i="1"/>
  <c r="J37" i="1"/>
  <c r="H40" i="1"/>
  <c r="H38" i="1"/>
  <c r="H36" i="1"/>
  <c r="H34" i="1"/>
  <c r="H32" i="1"/>
  <c r="J40" i="1"/>
  <c r="J38" i="1"/>
  <c r="J36" i="1"/>
  <c r="J32" i="1"/>
  <c r="M18" i="1"/>
  <c r="L22" i="1"/>
  <c r="L21" i="1"/>
  <c r="J13" i="1"/>
  <c r="L14" i="1"/>
  <c r="L13" i="1"/>
  <c r="M17" i="1"/>
  <c r="J8" i="1"/>
  <c r="M23" i="1" l="1"/>
  <c r="M22" i="1"/>
  <c r="M39" i="1"/>
  <c r="M41" i="1"/>
  <c r="M32" i="1"/>
  <c r="M14" i="1"/>
  <c r="M11" i="1"/>
  <c r="M13" i="1"/>
  <c r="M21" i="1"/>
  <c r="M42" i="1"/>
  <c r="M10" i="1"/>
  <c r="M38" i="1"/>
  <c r="M35" i="1"/>
  <c r="M34" i="1"/>
  <c r="M37" i="1"/>
  <c r="M36" i="1"/>
  <c r="M40" i="1"/>
  <c r="M33" i="1"/>
  <c r="H8" i="1"/>
  <c r="L8" i="1"/>
  <c r="M8" i="1" l="1"/>
  <c r="H89" i="1" l="1"/>
  <c r="M89" i="1" s="1"/>
  <c r="M90" i="1" s="1"/>
  <c r="M91" i="1" s="1"/>
  <c r="M92" i="1" s="1"/>
  <c r="M93" i="1" s="1"/>
  <c r="M94" i="1" s="1"/>
  <c r="M97" i="1" l="1"/>
  <c r="M98" i="1" s="1"/>
  <c r="M95" i="1"/>
  <c r="M96" i="1" s="1"/>
</calcChain>
</file>

<file path=xl/sharedStrings.xml><?xml version="1.0" encoding="utf-8"?>
<sst xmlns="http://schemas.openxmlformats.org/spreadsheetml/2006/main" count="249" uniqueCount="137">
  <si>
    <t>NN</t>
  </si>
  <si>
    <t>საფუძველი</t>
  </si>
  <si>
    <t>სამუშოების ჩამონათვალი</t>
  </si>
  <si>
    <t>განზ-ბა</t>
  </si>
  <si>
    <t>რაოდენობის ნორმატივი</t>
  </si>
  <si>
    <t>მასალა</t>
  </si>
  <si>
    <t>ხელფასი</t>
  </si>
  <si>
    <t>ჯამი</t>
  </si>
  <si>
    <t>ერთ-ზე</t>
  </si>
  <si>
    <t>მთლ-ზე</t>
  </si>
  <si>
    <t>შრომითი დანახარჯები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</si>
  <si>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</si>
  <si>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მ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</si>
  <si>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კაც.სთ.</t>
  </si>
  <si>
    <t>მანქ.სთ.</t>
  </si>
  <si>
    <t>ტნ</t>
  </si>
  <si>
    <t>ტრანსპოტი და მანქანამექანიზმები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</si>
  <si>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</si>
  <si>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ერთ. ფასი</t>
  </si>
  <si>
    <t>სხვა მანქანები</t>
  </si>
  <si>
    <t>ლარი</t>
  </si>
  <si>
    <t>საბაზრო</t>
  </si>
  <si>
    <t>ს.ნ.დაწ 0204.82წ. ცხრ.1-12,5</t>
  </si>
  <si>
    <t>ს.ნ.დაწ 0204.82წ. ცხრ.23-1,2</t>
  </si>
  <si>
    <t>ღორღი 20-40მმ ტრანსპორტირებით</t>
  </si>
  <si>
    <r>
      <t>100მ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</si>
  <si>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მანქანები</t>
  </si>
  <si>
    <t>პრ</t>
  </si>
  <si>
    <t>ყალიბის ფარი</t>
  </si>
  <si>
    <t>სხვა მასალები</t>
  </si>
  <si>
    <t>ს.ნ.დაწ 0204.82წ. ცხრ.6-1,22+6-9,3</t>
  </si>
  <si>
    <t>სრფ1-12</t>
  </si>
  <si>
    <t>ინტერნეტ მაღაზია</t>
  </si>
  <si>
    <t>ს.ნ.დაწ 0204.82წ. ცხრ8-15,1</t>
  </si>
  <si>
    <t>პემზაბლოკი</t>
  </si>
  <si>
    <t>ცალი</t>
  </si>
  <si>
    <t>ცემხსნარი მ200</t>
  </si>
  <si>
    <t>სენდვიჩპანელი</t>
  </si>
  <si>
    <r>
      <t>100მ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</si>
  <si>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კგ</t>
  </si>
  <si>
    <t>ს.ნ.დაწ 0204.82წ. ცხრ10-43,2</t>
  </si>
  <si>
    <t>ს.ნ.დაწ 0204.82წ. ცხრ.9-1</t>
  </si>
  <si>
    <t>ამწე მუხლუხა 25ტნ</t>
  </si>
  <si>
    <t>ამწე ჯოჯგინა 18ტნ</t>
  </si>
  <si>
    <t>ელექტროდები</t>
  </si>
  <si>
    <t>ჭანჭიკები უხეში, ნორმალური და უმაღლესი სიზუსტის</t>
  </si>
  <si>
    <t>სრფ14-51</t>
  </si>
  <si>
    <t xml:space="preserve">ამწე საავტომობილო სვლაზე 16ტნ </t>
  </si>
  <si>
    <t>სრფ14-26</t>
  </si>
  <si>
    <t>ლითონის პროფილები</t>
  </si>
  <si>
    <t xml:space="preserve">სამონტაჟო ლითონის კონსტრუქციები  </t>
  </si>
  <si>
    <t>სრფ 1-1,4-1და14</t>
  </si>
  <si>
    <t>სრფ1-1,9-14</t>
  </si>
  <si>
    <t>სრფ1-1,9-17</t>
  </si>
  <si>
    <t>lari</t>
  </si>
  <si>
    <t>sxva masalebi</t>
  </si>
  <si>
    <t>შრომითი დანახარჯი</t>
  </si>
  <si>
    <t>sndaw2.04.84 cxr.15-55,9</t>
  </si>
  <si>
    <t>კედლების შელესვა ცემხსნარით მ-200</t>
  </si>
  <si>
    <t>სრფ14-185</t>
  </si>
  <si>
    <t>ცემხსნარის ტუმბო3მ3/სთ</t>
  </si>
  <si>
    <t>ჯამი:</t>
  </si>
  <si>
    <t>გეგმიური დაგროვება</t>
  </si>
  <si>
    <t>გაუთვალისწინებელი ხარჯები</t>
  </si>
  <si>
    <t>დღგ</t>
  </si>
  <si>
    <t>სულ ხარჯთაღრიცხვით:</t>
  </si>
  <si>
    <t>სრფ1-1,9-28</t>
  </si>
  <si>
    <t>საძირკველქვეშა ღორღის 10სმ. სისქის ფრაქცია 20-40მმ საფენის მოწყობა</t>
  </si>
  <si>
    <t>სრფ10-10,2-8</t>
  </si>
  <si>
    <t>სრფ4-4,1-369</t>
  </si>
  <si>
    <r>
      <t>10მ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</si>
  <si>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r>
      <t>მ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</si>
  <si>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ხელშეკრულებით</t>
  </si>
  <si>
    <t>kac.sT.</t>
  </si>
  <si>
    <t>fiTxi</t>
  </si>
  <si>
    <t>kg</t>
  </si>
  <si>
    <t>wyalemulsiis saRebavi</t>
  </si>
  <si>
    <t>_Sromis danaxarji</t>
  </si>
  <si>
    <t>m3</t>
  </si>
  <si>
    <t>100m2</t>
  </si>
  <si>
    <t>k/sT</t>
  </si>
  <si>
    <t>sn da w 
4-82</t>
  </si>
  <si>
    <t>kedlebis maRalxarisxiani Selesva qviSa-cementis xsnariT</t>
  </si>
  <si>
    <t>cx 15-55-9</t>
  </si>
  <si>
    <t>_manqana meqanizmebi</t>
  </si>
  <si>
    <t>xsnari mosapirkeTebeli 1:2</t>
  </si>
  <si>
    <t xml:space="preserve">sn da w
 4-82
</t>
  </si>
  <si>
    <t>cx. 15-168-7</t>
  </si>
  <si>
    <t>_manqanebi</t>
  </si>
  <si>
    <t>srf 4-2</t>
  </si>
  <si>
    <t>srf 4.2-33</t>
  </si>
  <si>
    <t>srf 4.1-358</t>
  </si>
  <si>
    <t>სრფ1-1,5-36</t>
  </si>
  <si>
    <t>მ</t>
  </si>
  <si>
    <t xml:space="preserve">საღებავი ემალის ჟანგზე წასასმელი </t>
  </si>
  <si>
    <t>ლითონის კონსტრუქციების შეღებვა</t>
  </si>
  <si>
    <t>ცხრ15-164-8</t>
  </si>
  <si>
    <r>
      <t>100მ</t>
    </r>
    <r>
      <rPr>
        <b/>
        <vertAlign val="superscript"/>
        <sz val="10"/>
        <color theme="1"/>
        <rFont val="Sylfaen"/>
        <family val="1"/>
        <charset val="204"/>
      </rPr>
      <t>2</t>
    </r>
  </si>
  <si>
    <t>ლ</t>
  </si>
  <si>
    <t>სრფ4-4,2-32</t>
  </si>
  <si>
    <t>ბეტონი მ300</t>
  </si>
  <si>
    <r>
      <t>ანკ</t>
    </r>
    <r>
      <rPr>
        <sz val="10"/>
        <color theme="1"/>
        <rFont val="AcadNusx"/>
      </rPr>
      <t>e</t>
    </r>
    <r>
      <rPr>
        <sz val="10"/>
        <color theme="1"/>
        <rFont val="Calibri"/>
        <family val="2"/>
        <charset val="1"/>
        <scheme val="minor"/>
      </rPr>
      <t>რები დ22</t>
    </r>
  </si>
  <si>
    <t>ზედნადები ხარჯები</t>
  </si>
  <si>
    <t>dagroviTi sapensio gadasaxadsi(xelfasdan)</t>
  </si>
  <si>
    <r>
      <t xml:space="preserve">ლიფტის შახტის მოწყობის    </t>
    </r>
    <r>
      <rPr>
        <b/>
        <sz val="11"/>
        <color theme="1"/>
        <rFont val="Calibri"/>
        <family val="2"/>
        <charset val="1"/>
        <scheme val="minor"/>
      </rPr>
      <t>ხარჯთაღრიცხვა</t>
    </r>
  </si>
  <si>
    <t>არსებული საფარის მოხსნა და მიწის ამოღება მუშა ხელით საძირკველისათვის</t>
  </si>
  <si>
    <t>არმატურა ა-III D-14</t>
  </si>
  <si>
    <t>არმატურა ა-III D-16</t>
  </si>
  <si>
    <t>არმატურა ა-Iკლl. D-8</t>
  </si>
  <si>
    <t>ლითონის ფურცელი 4,0მმ სისქ.</t>
  </si>
  <si>
    <t>სრფ1-6</t>
  </si>
  <si>
    <t>kedlebis  SefiTxva, maRalxarisxiani SeRebva wyalemulsiis saRebaviT</t>
  </si>
  <si>
    <t>მილიკვადრატი 3X40X40</t>
  </si>
  <si>
    <t>TviTmWreli Surupi</t>
  </si>
  <si>
    <t>სრფ2-48</t>
  </si>
  <si>
    <t>მეტალოკრამიტი წითელი, 0,5 mm</t>
  </si>
  <si>
    <r>
      <t>კ</t>
    </r>
    <r>
      <rPr>
        <b/>
        <sz val="10"/>
        <color theme="1"/>
        <rFont val="AcadNusx"/>
      </rPr>
      <t>e</t>
    </r>
    <r>
      <rPr>
        <b/>
        <sz val="10"/>
        <color theme="1"/>
        <rFont val="Calibri"/>
        <family val="2"/>
        <charset val="204"/>
        <scheme val="minor"/>
      </rPr>
      <t xml:space="preserve">დლის კარკასი ლითონის კონსტ-გან. </t>
    </r>
    <r>
      <rPr>
        <sz val="10"/>
        <color theme="1"/>
        <rFont val="Calibri"/>
        <family val="2"/>
        <charset val="204"/>
        <scheme val="minor"/>
      </rPr>
      <t xml:space="preserve">კვადრ. მილი 5X150X150 85გრძ.მ </t>
    </r>
    <r>
      <rPr>
        <b/>
        <sz val="10"/>
        <color theme="1"/>
        <rFont val="Calibri"/>
        <family val="2"/>
        <charset val="204"/>
        <scheme val="minor"/>
      </rPr>
      <t>(1,91ტნ</t>
    </r>
    <r>
      <rPr>
        <sz val="10"/>
        <color theme="1"/>
        <rFont val="Calibri"/>
        <family val="2"/>
        <charset val="204"/>
        <scheme val="minor"/>
      </rPr>
      <t xml:space="preserve">).;             კვადრ. მილი 3X150X150 62გრძ.მ (1,52ტნ).;   კვადრ. მილი 3X40X40 294გრძ.მ (1,223ტნ).;   შველერი #18    7გრძ.მ (0,1226ტნ).;             ლითონის ფურცელი 4მმ 8,0მ 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b/>
        <sz val="10"/>
        <color theme="1"/>
        <rFont val="Calibri"/>
        <family val="2"/>
        <charset val="204"/>
        <scheme val="minor"/>
      </rPr>
      <t>0,251ტნ</t>
    </r>
    <r>
      <rPr>
        <sz val="10"/>
        <color theme="1"/>
        <rFont val="Calibri"/>
        <family val="2"/>
        <charset val="204"/>
        <scheme val="minor"/>
      </rPr>
      <t xml:space="preserve">);     </t>
    </r>
    <r>
      <rPr>
        <b/>
        <sz val="10"/>
        <color theme="1"/>
        <rFont val="Calibri"/>
        <family val="2"/>
        <charset val="204"/>
        <scheme val="minor"/>
      </rPr>
      <t>სულ ჯამში:</t>
    </r>
    <r>
      <rPr>
        <b/>
        <sz val="10"/>
        <color theme="1"/>
        <rFont val="Calibri"/>
        <family val="2"/>
        <charset val="204"/>
      </rPr>
      <t>Σ</t>
    </r>
    <r>
      <rPr>
        <b/>
        <sz val="9"/>
        <color theme="1"/>
        <rFont val="Calibri"/>
        <family val="2"/>
        <charset val="204"/>
      </rPr>
      <t>=5ტნ;</t>
    </r>
  </si>
  <si>
    <t>ლითონის კარი ადგილობრივი წარმოების 800X1400 ცალი</t>
  </si>
  <si>
    <t>სადემონტაჟო სამუშაოები</t>
  </si>
  <si>
    <t>არსებული ფანჯრების დემონტაჟი</t>
  </si>
  <si>
    <t>ც</t>
  </si>
  <si>
    <t>კედლის ჩახსნა იატაკის დონემდე</t>
  </si>
  <si>
    <t xml:space="preserve">ღიბების შევსება პემზაბლოკებისაგან 19X19X39 </t>
  </si>
  <si>
    <t>ს.ნ.დაწ 0204.82წ. ცხრ11-4(1+2)</t>
  </si>
  <si>
    <r>
      <t>1000მ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</si>
  <si>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სრფ4-4,1-399</t>
  </si>
  <si>
    <t xml:space="preserve"> მემბრანა(პლიონკა) პირველი და მეორე ფენა</t>
  </si>
  <si>
    <t>სრფ4-4,1-522</t>
  </si>
  <si>
    <t>პენოპლექსი 4*60*120სმ</t>
  </si>
  <si>
    <t>კედლები</t>
  </si>
  <si>
    <t>საძირკველი</t>
  </si>
  <si>
    <t>რკინაბეტონი  B 25, W10</t>
  </si>
  <si>
    <t xml:space="preserve">ჰიდროიზოლაცია პოლიეთილის მემბრანით და პენოპლექსით </t>
  </si>
  <si>
    <t xml:space="preserve"> სახურავი</t>
  </si>
  <si>
    <t>%</t>
  </si>
  <si>
    <t xml:space="preserve">Seasrula:   </t>
  </si>
  <si>
    <t>ხარჯთაღრიცხვა  საქართველოში მოქმედი სამშენებლო რესურსების ფასებით 2022წ მე-1 კვარტლის დონეზე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</si>
</sst>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cadNusx"/>
    </font>
    <font>
      <sz val="10"/>
      <color theme="1"/>
      <name val="AcadNusx"/>
    </font>
    <font>
      <sz val="10"/>
      <name val="AcadNusx"/>
    </font>
    <font>
      <b/>
      <sz val="10"/>
      <color theme="1"/>
      <name val="AcadNusx"/>
    </font>
    <font>
      <sz val="9"/>
      <color theme="1"/>
      <name val="Calibri"/>
      <family val="2"/>
      <charset val="1"/>
      <scheme val="minor"/>
    </font>
    <font>
      <b/>
      <sz val="10"/>
      <name val="AcadNusx"/>
    </font>
    <font>
      <sz val="11"/>
      <color theme="1"/>
      <name val="AcadNusx"/>
    </font>
    <font>
      <sz val="9"/>
      <name val="AcadNusx"/>
    </font>
    <font>
      <sz val="10"/>
      <name val="Arial Cyr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vertAlign val="superscript"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0" fillId="0" borderId="0" applyFont="0" applyFill="0" applyBorder="0" applyAlignment="0" applyProtection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5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6" fillId="0" borderId="5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distributed"/>
    </xf>
    <xf numFmtId="0" fontId="19" fillId="0" borderId="1" xfId="0" applyFont="1" applyBorder="1" applyAlignment="1">
      <alignment horizontal="center" vertical="distributed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 indent="1"/>
    </xf>
    <xf numFmtId="0" fontId="21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2" fillId="0" borderId="1" xfId="0" applyFont="1" applyBorder="1" applyAlignment="1">
      <alignment vertical="top" wrapText="1"/>
    </xf>
    <xf numFmtId="165" fontId="2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5" xfId="0" applyFont="1" applyBorder="1"/>
    <xf numFmtId="0" fontId="8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8" xfId="0" applyBorder="1"/>
    <xf numFmtId="0" fontId="6" fillId="0" borderId="8" xfId="0" applyFont="1" applyBorder="1"/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64" fontId="18" fillId="0" borderId="0" xfId="0" applyNumberFormat="1" applyFont="1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 indent="1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/>
    <xf numFmtId="0" fontId="21" fillId="0" borderId="2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abSelected="1" zoomScale="85" zoomScaleNormal="85" zoomScaleSheetLayoutView="40" workbookViewId="0">
      <selection activeCell="A2" sqref="A2:M2"/>
    </sheetView>
  </sheetViews>
  <sheetFormatPr defaultRowHeight="14.5" x14ac:dyDescent="0.35"/>
  <cols>
    <col min="1" max="1" width="4.7265625" style="53" customWidth="1"/>
    <col min="2" max="2" width="10.26953125" customWidth="1"/>
    <col min="3" max="3" width="38.7265625" customWidth="1"/>
    <col min="4" max="4" width="9.1796875" style="60" customWidth="1"/>
    <col min="5" max="5" width="7.1796875" customWidth="1"/>
    <col min="6" max="6" width="9.7265625" style="113" customWidth="1"/>
    <col min="7" max="7" width="7.1796875" customWidth="1"/>
    <col min="8" max="8" width="10.1796875" customWidth="1"/>
    <col min="9" max="9" width="7.1796875" customWidth="1"/>
    <col min="10" max="10" width="8.453125" customWidth="1"/>
    <col min="11" max="11" width="7.1796875" customWidth="1"/>
    <col min="12" max="12" width="8.1796875" customWidth="1"/>
    <col min="13" max="13" width="9.54296875" customWidth="1"/>
  </cols>
  <sheetData>
    <row r="1" spans="1:13" ht="38.25" customHeight="1" x14ac:dyDescent="0.35">
      <c r="A1" s="166" t="s">
        <v>104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x14ac:dyDescent="0.35">
      <c r="A2" s="165" t="s">
        <v>136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.75" customHeight="1" x14ac:dyDescent="0.35">
      <c r="A3" s="163" t="s">
        <v>0</v>
      </c>
      <c r="B3" s="167" t="s">
        <v>1</v>
      </c>
      <c r="C3" s="162" t="s">
        <v>2</v>
      </c>
      <c r="D3" s="162" t="s">
        <v>3</v>
      </c>
      <c r="E3" s="162" t="s">
        <v>4</v>
      </c>
      <c r="F3" s="162"/>
      <c r="G3" s="162" t="s">
        <v>5</v>
      </c>
      <c r="H3" s="162"/>
      <c r="I3" s="162" t="s">
        <v>6</v>
      </c>
      <c r="J3" s="162"/>
      <c r="K3" s="162" t="s">
        <v>16</v>
      </c>
      <c r="L3" s="162"/>
      <c r="M3" s="162" t="s">
        <v>7</v>
      </c>
    </row>
    <row r="4" spans="1:13" ht="26" x14ac:dyDescent="0.35">
      <c r="A4" s="164"/>
      <c r="B4" s="167"/>
      <c r="C4" s="162"/>
      <c r="D4" s="162"/>
      <c r="E4" s="1" t="s">
        <v>8</v>
      </c>
      <c r="F4" s="56" t="s">
        <v>9</v>
      </c>
      <c r="G4" s="1" t="s">
        <v>18</v>
      </c>
      <c r="H4" s="1" t="s">
        <v>7</v>
      </c>
      <c r="I4" s="1" t="s">
        <v>18</v>
      </c>
      <c r="J4" s="1" t="s">
        <v>7</v>
      </c>
      <c r="K4" s="1" t="s">
        <v>18</v>
      </c>
      <c r="L4" s="1" t="s">
        <v>7</v>
      </c>
      <c r="M4" s="162"/>
    </row>
    <row r="5" spans="1:13" x14ac:dyDescent="0.35">
      <c r="A5" s="3">
        <v>1</v>
      </c>
      <c r="B5" s="3">
        <v>2</v>
      </c>
      <c r="C5" s="3">
        <v>3</v>
      </c>
      <c r="D5" s="3">
        <v>4</v>
      </c>
      <c r="E5" s="3">
        <v>5</v>
      </c>
      <c r="F5" s="106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x14ac:dyDescent="0.35">
      <c r="A6" s="10"/>
      <c r="B6" s="1"/>
      <c r="C6" s="156" t="s">
        <v>130</v>
      </c>
      <c r="D6" s="1"/>
      <c r="E6" s="1"/>
      <c r="F6" s="56"/>
      <c r="G6" s="7"/>
      <c r="H6" s="7"/>
      <c r="I6" s="7"/>
      <c r="J6" s="7"/>
      <c r="K6" s="7"/>
      <c r="L6" s="7"/>
      <c r="M6" s="7"/>
    </row>
    <row r="7" spans="1:13" ht="60" customHeight="1" x14ac:dyDescent="0.35">
      <c r="A7" s="14">
        <v>1</v>
      </c>
      <c r="B7" s="11" t="s">
        <v>22</v>
      </c>
      <c r="C7" s="5" t="s">
        <v>105</v>
      </c>
      <c r="D7" s="4" t="s">
        <v>25</v>
      </c>
      <c r="E7" s="4"/>
      <c r="F7" s="55">
        <v>0.45</v>
      </c>
      <c r="G7" s="7"/>
      <c r="H7" s="7"/>
      <c r="I7" s="7"/>
      <c r="J7" s="7"/>
      <c r="K7" s="7"/>
      <c r="L7" s="7"/>
      <c r="M7" s="7"/>
    </row>
    <row r="8" spans="1:13" x14ac:dyDescent="0.35">
      <c r="A8" s="15"/>
      <c r="B8" s="12"/>
      <c r="C8" s="6" t="s">
        <v>10</v>
      </c>
      <c r="D8" s="1" t="s">
        <v>13</v>
      </c>
      <c r="E8" s="1">
        <v>278</v>
      </c>
      <c r="F8" s="56">
        <f>E8*F7</f>
        <v>125.10000000000001</v>
      </c>
      <c r="G8" s="7"/>
      <c r="H8" s="7">
        <f>G8*F8</f>
        <v>0</v>
      </c>
      <c r="I8" s="7"/>
      <c r="J8" s="7">
        <f>I8*F8</f>
        <v>0</v>
      </c>
      <c r="K8" s="7"/>
      <c r="L8" s="7">
        <f>K8*F8</f>
        <v>0</v>
      </c>
      <c r="M8" s="7">
        <f>L8+J8+H8</f>
        <v>0</v>
      </c>
    </row>
    <row r="9" spans="1:13" ht="39" x14ac:dyDescent="0.35">
      <c r="A9" s="14">
        <v>2</v>
      </c>
      <c r="B9" s="11" t="s">
        <v>23</v>
      </c>
      <c r="C9" s="5" t="s">
        <v>67</v>
      </c>
      <c r="D9" s="4" t="s">
        <v>70</v>
      </c>
      <c r="E9" s="1"/>
      <c r="F9" s="56">
        <v>0.3</v>
      </c>
      <c r="G9" s="157"/>
      <c r="H9" s="157"/>
      <c r="I9" s="157"/>
      <c r="J9" s="157"/>
      <c r="K9" s="157"/>
      <c r="L9" s="157"/>
      <c r="M9" s="157"/>
    </row>
    <row r="10" spans="1:13" x14ac:dyDescent="0.35">
      <c r="A10" s="15"/>
      <c r="B10" s="1"/>
      <c r="C10" s="6" t="s">
        <v>10</v>
      </c>
      <c r="D10" s="1" t="s">
        <v>13</v>
      </c>
      <c r="E10" s="1">
        <v>17.8</v>
      </c>
      <c r="F10" s="56">
        <f>E10*F9</f>
        <v>5.34</v>
      </c>
      <c r="G10" s="157"/>
      <c r="H10" s="157">
        <f>G10*F10</f>
        <v>0</v>
      </c>
      <c r="I10" s="157"/>
      <c r="J10" s="157">
        <f t="shared" ref="J10:J33" si="0">I10*F10</f>
        <v>0</v>
      </c>
      <c r="K10" s="157"/>
      <c r="L10" s="157">
        <f t="shared" ref="L10:L23" si="1">K10*F10</f>
        <v>0</v>
      </c>
      <c r="M10" s="157">
        <f t="shared" ref="M10:M23" si="2">L10+J10+H10</f>
        <v>0</v>
      </c>
    </row>
    <row r="11" spans="1:13" x14ac:dyDescent="0.35">
      <c r="A11" s="16"/>
      <c r="B11" s="1" t="s">
        <v>21</v>
      </c>
      <c r="C11" s="6" t="s">
        <v>24</v>
      </c>
      <c r="D11" s="1" t="s">
        <v>17</v>
      </c>
      <c r="E11" s="1">
        <v>11</v>
      </c>
      <c r="F11" s="56">
        <f>E11*F9</f>
        <v>3.3</v>
      </c>
      <c r="G11" s="157"/>
      <c r="H11" s="157">
        <f t="shared" ref="H11:H33" si="3">G11*F11</f>
        <v>0</v>
      </c>
      <c r="I11" s="157"/>
      <c r="J11" s="157">
        <f t="shared" si="0"/>
        <v>0</v>
      </c>
      <c r="K11" s="157"/>
      <c r="L11" s="157">
        <f t="shared" si="1"/>
        <v>0</v>
      </c>
      <c r="M11" s="157">
        <f t="shared" si="2"/>
        <v>0</v>
      </c>
    </row>
    <row r="12" spans="1:13" ht="52" x14ac:dyDescent="0.35">
      <c r="A12" s="14">
        <v>3</v>
      </c>
      <c r="B12" s="11" t="s">
        <v>30</v>
      </c>
      <c r="C12" s="5" t="s">
        <v>131</v>
      </c>
      <c r="D12" s="4" t="s">
        <v>25</v>
      </c>
      <c r="E12" s="4"/>
      <c r="F12" s="55">
        <v>0.11</v>
      </c>
      <c r="G12" s="157"/>
      <c r="H12" s="157"/>
      <c r="I12" s="157"/>
      <c r="J12" s="157"/>
      <c r="K12" s="157"/>
      <c r="L12" s="157"/>
      <c r="M12" s="157"/>
    </row>
    <row r="13" spans="1:13" x14ac:dyDescent="0.35">
      <c r="A13" s="52"/>
      <c r="B13" s="18"/>
      <c r="C13" s="19" t="s">
        <v>10</v>
      </c>
      <c r="D13" s="1" t="s">
        <v>13</v>
      </c>
      <c r="E13" s="1">
        <f>378+123</f>
        <v>501</v>
      </c>
      <c r="F13" s="56">
        <f>E13*F12</f>
        <v>55.11</v>
      </c>
      <c r="G13" s="157"/>
      <c r="H13" s="157">
        <f t="shared" si="3"/>
        <v>0</v>
      </c>
      <c r="I13" s="157"/>
      <c r="J13" s="157">
        <f t="shared" si="0"/>
        <v>0</v>
      </c>
      <c r="K13" s="157"/>
      <c r="L13" s="157">
        <f t="shared" si="1"/>
        <v>0</v>
      </c>
      <c r="M13" s="157">
        <f t="shared" si="2"/>
        <v>0</v>
      </c>
    </row>
    <row r="14" spans="1:13" x14ac:dyDescent="0.35">
      <c r="A14" s="52"/>
      <c r="B14" s="20"/>
      <c r="C14" s="19" t="s">
        <v>26</v>
      </c>
      <c r="D14" s="1" t="s">
        <v>20</v>
      </c>
      <c r="E14" s="1">
        <v>92</v>
      </c>
      <c r="F14" s="56">
        <f>E14*F12</f>
        <v>10.119999999999999</v>
      </c>
      <c r="G14" s="157"/>
      <c r="H14" s="157">
        <f t="shared" si="3"/>
        <v>0</v>
      </c>
      <c r="I14" s="157"/>
      <c r="J14" s="157">
        <f t="shared" si="0"/>
        <v>0</v>
      </c>
      <c r="K14" s="157"/>
      <c r="L14" s="157">
        <f t="shared" si="1"/>
        <v>0</v>
      </c>
      <c r="M14" s="157">
        <f t="shared" si="2"/>
        <v>0</v>
      </c>
    </row>
    <row r="15" spans="1:13" x14ac:dyDescent="0.35">
      <c r="A15" s="52"/>
      <c r="B15" s="20" t="s">
        <v>21</v>
      </c>
      <c r="C15" s="19" t="s">
        <v>100</v>
      </c>
      <c r="D15" s="1" t="s">
        <v>17</v>
      </c>
      <c r="E15" s="1">
        <v>101.5</v>
      </c>
      <c r="F15" s="56">
        <f>E15*F12</f>
        <v>11.165000000000001</v>
      </c>
      <c r="G15" s="157"/>
      <c r="H15" s="157">
        <f t="shared" si="3"/>
        <v>0</v>
      </c>
      <c r="I15" s="157"/>
      <c r="J15" s="157">
        <f t="shared" si="0"/>
        <v>0</v>
      </c>
      <c r="K15" s="157"/>
      <c r="L15" s="157">
        <f t="shared" si="1"/>
        <v>0</v>
      </c>
      <c r="M15" s="157">
        <f t="shared" si="2"/>
        <v>0</v>
      </c>
    </row>
    <row r="16" spans="1:13" x14ac:dyDescent="0.35">
      <c r="A16" s="52"/>
      <c r="B16" s="20"/>
      <c r="C16" s="19" t="s">
        <v>107</v>
      </c>
      <c r="D16" s="1" t="s">
        <v>93</v>
      </c>
      <c r="E16" s="1" t="s">
        <v>27</v>
      </c>
      <c r="F16" s="56">
        <v>210</v>
      </c>
      <c r="G16" s="157"/>
      <c r="H16" s="157">
        <f t="shared" ref="H16" si="4">G16*F16</f>
        <v>0</v>
      </c>
      <c r="I16" s="157"/>
      <c r="J16" s="157">
        <f t="shared" ref="J16" si="5">I16*F16</f>
        <v>0</v>
      </c>
      <c r="K16" s="157"/>
      <c r="L16" s="157">
        <f t="shared" ref="L16" si="6">K16*F16</f>
        <v>0</v>
      </c>
      <c r="M16" s="157">
        <f t="shared" ref="M16" si="7">L16+J16+H16</f>
        <v>0</v>
      </c>
    </row>
    <row r="17" spans="1:13" x14ac:dyDescent="0.35">
      <c r="A17" s="52"/>
      <c r="B17" s="20" t="s">
        <v>31</v>
      </c>
      <c r="C17" s="19" t="s">
        <v>106</v>
      </c>
      <c r="D17" s="1" t="s">
        <v>93</v>
      </c>
      <c r="E17" s="1" t="s">
        <v>27</v>
      </c>
      <c r="F17" s="56">
        <v>715</v>
      </c>
      <c r="G17" s="157"/>
      <c r="H17" s="157">
        <f t="shared" si="3"/>
        <v>0</v>
      </c>
      <c r="I17" s="157"/>
      <c r="J17" s="157">
        <f t="shared" si="0"/>
        <v>0</v>
      </c>
      <c r="K17" s="157"/>
      <c r="L17" s="157">
        <f t="shared" si="1"/>
        <v>0</v>
      </c>
      <c r="M17" s="157">
        <f t="shared" si="2"/>
        <v>0</v>
      </c>
    </row>
    <row r="18" spans="1:13" x14ac:dyDescent="0.35">
      <c r="A18" s="52"/>
      <c r="B18" s="20" t="s">
        <v>110</v>
      </c>
      <c r="C18" s="19" t="s">
        <v>108</v>
      </c>
      <c r="D18" s="1" t="s">
        <v>93</v>
      </c>
      <c r="E18" s="1" t="s">
        <v>27</v>
      </c>
      <c r="F18" s="56">
        <v>520</v>
      </c>
      <c r="G18" s="157"/>
      <c r="H18" s="157">
        <f t="shared" si="3"/>
        <v>0</v>
      </c>
      <c r="I18" s="157"/>
      <c r="J18" s="157">
        <f t="shared" si="0"/>
        <v>0</v>
      </c>
      <c r="K18" s="157"/>
      <c r="L18" s="157">
        <f t="shared" si="1"/>
        <v>0</v>
      </c>
      <c r="M18" s="157">
        <f t="shared" si="2"/>
        <v>0</v>
      </c>
    </row>
    <row r="19" spans="1:13" ht="26" x14ac:dyDescent="0.35">
      <c r="A19" s="52"/>
      <c r="B19" s="20" t="s">
        <v>92</v>
      </c>
      <c r="C19" s="19" t="s">
        <v>109</v>
      </c>
      <c r="D19" s="1" t="s">
        <v>11</v>
      </c>
      <c r="E19" s="1" t="s">
        <v>27</v>
      </c>
      <c r="F19" s="56">
        <v>0.5</v>
      </c>
      <c r="G19" s="7"/>
      <c r="H19" s="7">
        <f t="shared" si="3"/>
        <v>0</v>
      </c>
      <c r="I19" s="7"/>
      <c r="J19" s="7">
        <f t="shared" si="0"/>
        <v>0</v>
      </c>
      <c r="K19" s="7"/>
      <c r="L19" s="7">
        <f t="shared" si="1"/>
        <v>0</v>
      </c>
      <c r="M19" s="7">
        <f t="shared" si="2"/>
        <v>0</v>
      </c>
    </row>
    <row r="20" spans="1:13" x14ac:dyDescent="0.35">
      <c r="A20" s="52"/>
      <c r="B20" s="20"/>
      <c r="C20" s="19" t="s">
        <v>101</v>
      </c>
      <c r="D20" s="1" t="s">
        <v>93</v>
      </c>
      <c r="E20" s="1" t="s">
        <v>27</v>
      </c>
      <c r="F20" s="56">
        <v>8</v>
      </c>
      <c r="G20" s="7"/>
      <c r="H20" s="7">
        <f t="shared" si="3"/>
        <v>0</v>
      </c>
      <c r="I20" s="7"/>
      <c r="J20" s="7">
        <f t="shared" si="0"/>
        <v>0</v>
      </c>
      <c r="K20" s="7"/>
      <c r="L20" s="7">
        <f t="shared" si="1"/>
        <v>0</v>
      </c>
      <c r="M20" s="7">
        <f t="shared" si="2"/>
        <v>0</v>
      </c>
    </row>
    <row r="21" spans="1:13" x14ac:dyDescent="0.35">
      <c r="A21" s="52"/>
      <c r="B21" s="20"/>
      <c r="C21" s="19" t="s">
        <v>28</v>
      </c>
      <c r="D21" s="1" t="s">
        <v>11</v>
      </c>
      <c r="E21" s="1">
        <v>70.3</v>
      </c>
      <c r="F21" s="56">
        <f>E21*F12</f>
        <v>7.7329999999999997</v>
      </c>
      <c r="G21" s="7"/>
      <c r="H21" s="7">
        <f t="shared" si="3"/>
        <v>0</v>
      </c>
      <c r="I21" s="7"/>
      <c r="J21" s="7">
        <f t="shared" si="0"/>
        <v>0</v>
      </c>
      <c r="K21" s="7"/>
      <c r="L21" s="7">
        <f t="shared" si="1"/>
        <v>0</v>
      </c>
      <c r="M21" s="7">
        <f t="shared" si="2"/>
        <v>0</v>
      </c>
    </row>
    <row r="22" spans="1:13" x14ac:dyDescent="0.35">
      <c r="A22" s="52"/>
      <c r="B22" s="20"/>
      <c r="C22" s="19" t="s">
        <v>29</v>
      </c>
      <c r="D22" s="1" t="s">
        <v>20</v>
      </c>
      <c r="E22" s="1">
        <v>60</v>
      </c>
      <c r="F22" s="56">
        <f>E22*F12</f>
        <v>6.6</v>
      </c>
      <c r="G22" s="7"/>
      <c r="H22" s="7">
        <f t="shared" si="3"/>
        <v>0</v>
      </c>
      <c r="I22" s="7"/>
      <c r="J22" s="7">
        <f t="shared" si="0"/>
        <v>0</v>
      </c>
      <c r="K22" s="7"/>
      <c r="L22" s="7">
        <f t="shared" si="1"/>
        <v>0</v>
      </c>
      <c r="M22" s="7">
        <f t="shared" si="2"/>
        <v>0</v>
      </c>
    </row>
    <row r="23" spans="1:13" x14ac:dyDescent="0.35">
      <c r="A23" s="16"/>
      <c r="B23" s="22"/>
      <c r="C23" s="21" t="s">
        <v>29</v>
      </c>
      <c r="D23" s="3" t="s">
        <v>20</v>
      </c>
      <c r="E23" s="3">
        <v>6.64</v>
      </c>
      <c r="F23" s="106"/>
      <c r="G23" s="57"/>
      <c r="H23" s="7">
        <f t="shared" si="3"/>
        <v>0</v>
      </c>
      <c r="I23" s="7"/>
      <c r="J23" s="7">
        <f t="shared" si="0"/>
        <v>0</v>
      </c>
      <c r="K23" s="7"/>
      <c r="L23" s="7">
        <f t="shared" si="1"/>
        <v>0</v>
      </c>
      <c r="M23" s="7">
        <f t="shared" si="2"/>
        <v>0</v>
      </c>
    </row>
    <row r="24" spans="1:13" ht="52" x14ac:dyDescent="0.35">
      <c r="A24" s="150"/>
      <c r="B24" s="12" t="s">
        <v>123</v>
      </c>
      <c r="C24" s="151" t="s">
        <v>132</v>
      </c>
      <c r="D24" s="4" t="s">
        <v>124</v>
      </c>
      <c r="E24" s="1"/>
      <c r="F24" s="8">
        <v>2.8000000000000001E-2</v>
      </c>
      <c r="G24" s="7"/>
      <c r="H24" s="7"/>
      <c r="I24" s="7"/>
      <c r="J24" s="7"/>
      <c r="K24" s="7"/>
      <c r="L24" s="7"/>
      <c r="M24" s="7"/>
    </row>
    <row r="25" spans="1:13" x14ac:dyDescent="0.35">
      <c r="A25" s="52"/>
      <c r="B25" s="20"/>
      <c r="C25" s="19" t="s">
        <v>10</v>
      </c>
      <c r="D25" s="1" t="s">
        <v>13</v>
      </c>
      <c r="E25" s="1">
        <v>256</v>
      </c>
      <c r="F25" s="7">
        <f>E25*F24</f>
        <v>7.1680000000000001</v>
      </c>
      <c r="G25" s="7"/>
      <c r="H25" s="7">
        <f t="shared" ref="H25:H29" si="8">G25*F25</f>
        <v>0</v>
      </c>
      <c r="I25" s="7"/>
      <c r="J25" s="9">
        <f t="shared" ref="J25:J29" si="9">I25*F25</f>
        <v>0</v>
      </c>
      <c r="K25" s="7"/>
      <c r="L25" s="7">
        <f t="shared" ref="L25:L29" si="10">K25*F25</f>
        <v>0</v>
      </c>
      <c r="M25" s="7">
        <f t="shared" ref="M25:M29" si="11">L25+J25+H25</f>
        <v>0</v>
      </c>
    </row>
    <row r="26" spans="1:13" x14ac:dyDescent="0.35">
      <c r="A26" s="52"/>
      <c r="B26" s="20"/>
      <c r="C26" s="19" t="s">
        <v>26</v>
      </c>
      <c r="D26" s="1" t="s">
        <v>20</v>
      </c>
      <c r="E26" s="1">
        <v>0.68</v>
      </c>
      <c r="F26" s="7">
        <f>E26*F24</f>
        <v>1.9040000000000001E-2</v>
      </c>
      <c r="G26" s="7"/>
      <c r="H26" s="7">
        <f t="shared" si="8"/>
        <v>0</v>
      </c>
      <c r="I26" s="7"/>
      <c r="J26" s="7">
        <f t="shared" si="9"/>
        <v>0</v>
      </c>
      <c r="K26" s="7"/>
      <c r="L26" s="7">
        <f t="shared" si="10"/>
        <v>0</v>
      </c>
      <c r="M26" s="7">
        <f t="shared" si="11"/>
        <v>0</v>
      </c>
    </row>
    <row r="27" spans="1:13" ht="26" x14ac:dyDescent="0.35">
      <c r="A27" s="52">
        <v>4</v>
      </c>
      <c r="B27" s="20" t="s">
        <v>125</v>
      </c>
      <c r="C27" s="19" t="s">
        <v>126</v>
      </c>
      <c r="D27" s="1" t="s">
        <v>11</v>
      </c>
      <c r="E27" s="1" t="s">
        <v>27</v>
      </c>
      <c r="F27" s="9">
        <v>60</v>
      </c>
      <c r="G27" s="7"/>
      <c r="H27" s="9">
        <f t="shared" si="8"/>
        <v>0</v>
      </c>
      <c r="I27" s="7"/>
      <c r="J27" s="7">
        <f t="shared" si="9"/>
        <v>0</v>
      </c>
      <c r="K27" s="7"/>
      <c r="L27" s="7">
        <f t="shared" si="10"/>
        <v>0</v>
      </c>
      <c r="M27" s="7">
        <f t="shared" si="11"/>
        <v>0</v>
      </c>
    </row>
    <row r="28" spans="1:13" ht="26" x14ac:dyDescent="0.35">
      <c r="A28" s="52"/>
      <c r="B28" s="20" t="s">
        <v>127</v>
      </c>
      <c r="C28" s="19" t="s">
        <v>128</v>
      </c>
      <c r="D28" s="1" t="s">
        <v>11</v>
      </c>
      <c r="E28" s="1" t="s">
        <v>27</v>
      </c>
      <c r="F28" s="7">
        <v>30</v>
      </c>
      <c r="G28" s="7"/>
      <c r="H28" s="7">
        <f t="shared" si="8"/>
        <v>0</v>
      </c>
      <c r="I28" s="7"/>
      <c r="J28" s="7">
        <f t="shared" si="9"/>
        <v>0</v>
      </c>
      <c r="K28" s="7"/>
      <c r="L28" s="7">
        <f t="shared" si="10"/>
        <v>0</v>
      </c>
      <c r="M28" s="7">
        <f t="shared" si="11"/>
        <v>0</v>
      </c>
    </row>
    <row r="29" spans="1:13" x14ac:dyDescent="0.35">
      <c r="A29" s="152"/>
      <c r="B29" s="153"/>
      <c r="C29" s="19" t="s">
        <v>29</v>
      </c>
      <c r="D29" s="1" t="s">
        <v>20</v>
      </c>
      <c r="E29" s="1">
        <f>0.82+0.64</f>
        <v>1.46</v>
      </c>
      <c r="F29" s="7">
        <f>E29*F24</f>
        <v>4.088E-2</v>
      </c>
      <c r="G29" s="7"/>
      <c r="H29" s="7">
        <f t="shared" si="8"/>
        <v>0</v>
      </c>
      <c r="I29" s="7"/>
      <c r="J29" s="7">
        <f t="shared" si="9"/>
        <v>0</v>
      </c>
      <c r="K29" s="7"/>
      <c r="L29" s="7">
        <f t="shared" si="10"/>
        <v>0</v>
      </c>
      <c r="M29" s="7">
        <f t="shared" si="11"/>
        <v>0</v>
      </c>
    </row>
    <row r="30" spans="1:13" x14ac:dyDescent="0.35">
      <c r="A30" s="10"/>
      <c r="B30" s="22"/>
      <c r="C30" s="155" t="s">
        <v>129</v>
      </c>
      <c r="D30" s="3"/>
      <c r="E30" s="3"/>
      <c r="F30" s="106"/>
      <c r="G30" s="57"/>
      <c r="H30" s="7"/>
      <c r="I30" s="7"/>
      <c r="J30" s="7"/>
      <c r="K30" s="7"/>
      <c r="L30" s="7"/>
      <c r="M30" s="7"/>
    </row>
    <row r="31" spans="1:13" ht="99" customHeight="1" x14ac:dyDescent="0.35">
      <c r="A31" s="14">
        <v>5</v>
      </c>
      <c r="B31" s="11" t="s">
        <v>41</v>
      </c>
      <c r="C31" s="5" t="s">
        <v>116</v>
      </c>
      <c r="D31" s="23" t="s">
        <v>15</v>
      </c>
      <c r="E31" s="23"/>
      <c r="F31" s="88">
        <v>5</v>
      </c>
      <c r="G31" s="3"/>
      <c r="H31" s="7"/>
      <c r="I31" s="7"/>
      <c r="J31" s="7"/>
      <c r="K31" s="7"/>
      <c r="L31" s="7"/>
      <c r="M31" s="7"/>
    </row>
    <row r="32" spans="1:13" x14ac:dyDescent="0.35">
      <c r="A32" s="15"/>
      <c r="B32" s="12"/>
      <c r="C32" s="29" t="s">
        <v>10</v>
      </c>
      <c r="D32" s="3" t="s">
        <v>13</v>
      </c>
      <c r="E32" s="28">
        <v>18.600000000000001</v>
      </c>
      <c r="F32" s="107">
        <f>E32*F31</f>
        <v>93</v>
      </c>
      <c r="G32" s="28"/>
      <c r="H32" s="7">
        <f t="shared" si="3"/>
        <v>0</v>
      </c>
      <c r="I32" s="28"/>
      <c r="J32" s="9">
        <f t="shared" si="0"/>
        <v>0</v>
      </c>
      <c r="K32" s="28"/>
      <c r="L32" s="7">
        <f t="shared" ref="L32:L42" si="12">K32*F32</f>
        <v>0</v>
      </c>
      <c r="M32" s="7">
        <f t="shared" ref="M32:M42" si="13">L32+J32+H32</f>
        <v>0</v>
      </c>
    </row>
    <row r="33" spans="1:13" x14ac:dyDescent="0.35">
      <c r="A33" s="15"/>
      <c r="B33" s="12" t="s">
        <v>46</v>
      </c>
      <c r="C33" s="29" t="s">
        <v>42</v>
      </c>
      <c r="D33" s="3" t="s">
        <v>14</v>
      </c>
      <c r="E33" s="28">
        <v>2.06</v>
      </c>
      <c r="F33" s="107">
        <f>E33*F31</f>
        <v>10.3</v>
      </c>
      <c r="G33" s="28"/>
      <c r="H33" s="7">
        <f t="shared" si="3"/>
        <v>0</v>
      </c>
      <c r="I33" s="28"/>
      <c r="J33" s="7">
        <f t="shared" si="0"/>
        <v>0</v>
      </c>
      <c r="K33" s="28"/>
      <c r="L33" s="7">
        <f t="shared" si="12"/>
        <v>0</v>
      </c>
      <c r="M33" s="7">
        <f t="shared" si="13"/>
        <v>0</v>
      </c>
    </row>
    <row r="34" spans="1:13" ht="24" x14ac:dyDescent="0.35">
      <c r="A34" s="15"/>
      <c r="B34" s="61" t="s">
        <v>72</v>
      </c>
      <c r="C34" s="29" t="s">
        <v>47</v>
      </c>
      <c r="D34" s="3" t="s">
        <v>14</v>
      </c>
      <c r="E34" s="58" t="s">
        <v>21</v>
      </c>
      <c r="F34" s="107">
        <v>70</v>
      </c>
      <c r="G34" s="28"/>
      <c r="H34" s="7">
        <f t="shared" ref="H34:H41" si="14">G34*F34</f>
        <v>0</v>
      </c>
      <c r="I34" s="28"/>
      <c r="J34" s="7">
        <f t="shared" ref="J34:J42" si="15">I34*F34</f>
        <v>0</v>
      </c>
      <c r="K34" s="28"/>
      <c r="L34" s="7">
        <f t="shared" si="12"/>
        <v>0</v>
      </c>
      <c r="M34" s="7">
        <f t="shared" si="13"/>
        <v>0</v>
      </c>
    </row>
    <row r="35" spans="1:13" x14ac:dyDescent="0.35">
      <c r="A35" s="15"/>
      <c r="B35" s="12" t="s">
        <v>48</v>
      </c>
      <c r="C35" s="29" t="s">
        <v>43</v>
      </c>
      <c r="D35" s="3" t="s">
        <v>14</v>
      </c>
      <c r="E35" s="30">
        <v>0.3</v>
      </c>
      <c r="F35" s="107">
        <f>E35*F31</f>
        <v>1.5</v>
      </c>
      <c r="G35" s="28"/>
      <c r="H35" s="7">
        <f t="shared" si="14"/>
        <v>0</v>
      </c>
      <c r="I35" s="28"/>
      <c r="J35" s="7">
        <f t="shared" si="15"/>
        <v>0</v>
      </c>
      <c r="K35" s="28"/>
      <c r="L35" s="7">
        <f t="shared" si="12"/>
        <v>0</v>
      </c>
      <c r="M35" s="7">
        <f t="shared" si="13"/>
        <v>0</v>
      </c>
    </row>
    <row r="36" spans="1:13" x14ac:dyDescent="0.35">
      <c r="A36" s="15"/>
      <c r="B36" s="12"/>
      <c r="C36" s="29" t="s">
        <v>19</v>
      </c>
      <c r="D36" s="3" t="s">
        <v>20</v>
      </c>
      <c r="E36" s="28">
        <v>4.97</v>
      </c>
      <c r="F36" s="107">
        <f>E36*F31</f>
        <v>24.849999999999998</v>
      </c>
      <c r="G36" s="28"/>
      <c r="H36" s="7">
        <f t="shared" si="14"/>
        <v>0</v>
      </c>
      <c r="I36" s="28"/>
      <c r="J36" s="7">
        <f t="shared" si="15"/>
        <v>0</v>
      </c>
      <c r="K36" s="28"/>
      <c r="L36" s="7">
        <f t="shared" si="12"/>
        <v>0</v>
      </c>
      <c r="M36" s="7">
        <f t="shared" si="13"/>
        <v>0</v>
      </c>
    </row>
    <row r="37" spans="1:13" ht="26" x14ac:dyDescent="0.35">
      <c r="A37" s="15"/>
      <c r="B37" s="12" t="s">
        <v>51</v>
      </c>
      <c r="C37" s="29" t="s">
        <v>49</v>
      </c>
      <c r="D37" s="3" t="s">
        <v>15</v>
      </c>
      <c r="E37" s="31">
        <v>1</v>
      </c>
      <c r="F37" s="107">
        <f>E37*F31</f>
        <v>5</v>
      </c>
      <c r="G37" s="28"/>
      <c r="H37" s="9">
        <f>G37*F37</f>
        <v>0</v>
      </c>
      <c r="I37" s="28"/>
      <c r="J37" s="7">
        <f t="shared" si="15"/>
        <v>0</v>
      </c>
      <c r="K37" s="28"/>
      <c r="L37" s="7">
        <f t="shared" si="12"/>
        <v>0</v>
      </c>
      <c r="M37" s="9">
        <f t="shared" si="13"/>
        <v>0</v>
      </c>
    </row>
    <row r="38" spans="1:13" x14ac:dyDescent="0.35">
      <c r="A38" s="15"/>
      <c r="B38" s="12" t="s">
        <v>21</v>
      </c>
      <c r="C38" s="29" t="s">
        <v>50</v>
      </c>
      <c r="D38" s="3" t="s">
        <v>39</v>
      </c>
      <c r="E38" s="28">
        <v>5</v>
      </c>
      <c r="F38" s="107">
        <f>E38*F31</f>
        <v>25</v>
      </c>
      <c r="G38" s="30"/>
      <c r="H38" s="7">
        <f t="shared" si="14"/>
        <v>0</v>
      </c>
      <c r="I38" s="28"/>
      <c r="J38" s="7">
        <f t="shared" si="15"/>
        <v>0</v>
      </c>
      <c r="K38" s="28"/>
      <c r="L38" s="7">
        <f t="shared" si="12"/>
        <v>0</v>
      </c>
      <c r="M38" s="7">
        <f t="shared" si="13"/>
        <v>0</v>
      </c>
    </row>
    <row r="39" spans="1:13" ht="26" x14ac:dyDescent="0.35">
      <c r="A39" s="15"/>
      <c r="B39" s="12" t="s">
        <v>52</v>
      </c>
      <c r="C39" s="29" t="s">
        <v>44</v>
      </c>
      <c r="D39" s="3" t="s">
        <v>39</v>
      </c>
      <c r="E39" s="28">
        <v>2.4</v>
      </c>
      <c r="F39" s="107">
        <f>E39*F31</f>
        <v>12</v>
      </c>
      <c r="G39" s="28"/>
      <c r="H39" s="7">
        <f t="shared" si="14"/>
        <v>0</v>
      </c>
      <c r="I39" s="28"/>
      <c r="J39" s="7">
        <f t="shared" si="15"/>
        <v>0</v>
      </c>
      <c r="K39" s="28"/>
      <c r="L39" s="7">
        <f t="shared" si="12"/>
        <v>0</v>
      </c>
      <c r="M39" s="7">
        <f t="shared" si="13"/>
        <v>0</v>
      </c>
    </row>
    <row r="40" spans="1:13" ht="29" x14ac:dyDescent="0.35">
      <c r="A40" s="15"/>
      <c r="B40" s="12" t="s">
        <v>53</v>
      </c>
      <c r="C40" s="32" t="s">
        <v>45</v>
      </c>
      <c r="D40" s="3" t="s">
        <v>39</v>
      </c>
      <c r="E40" s="28">
        <v>4.5</v>
      </c>
      <c r="F40" s="107">
        <f>E40*F31</f>
        <v>22.5</v>
      </c>
      <c r="G40" s="28"/>
      <c r="H40" s="7">
        <f t="shared" si="14"/>
        <v>0</v>
      </c>
      <c r="I40" s="28"/>
      <c r="J40" s="7">
        <f t="shared" si="15"/>
        <v>0</v>
      </c>
      <c r="K40" s="28"/>
      <c r="L40" s="7">
        <f t="shared" si="12"/>
        <v>0</v>
      </c>
      <c r="M40" s="7">
        <f t="shared" si="13"/>
        <v>0</v>
      </c>
    </row>
    <row r="41" spans="1:13" x14ac:dyDescent="0.35">
      <c r="A41" s="16"/>
      <c r="B41" s="13"/>
      <c r="C41" s="29" t="s">
        <v>29</v>
      </c>
      <c r="D41" s="3" t="s">
        <v>20</v>
      </c>
      <c r="E41" s="28">
        <v>2.78</v>
      </c>
      <c r="F41" s="107">
        <f>E41*F31</f>
        <v>13.899999999999999</v>
      </c>
      <c r="G41" s="28"/>
      <c r="H41" s="7">
        <f t="shared" si="14"/>
        <v>0</v>
      </c>
      <c r="I41" s="28"/>
      <c r="J41" s="7">
        <f t="shared" si="15"/>
        <v>0</v>
      </c>
      <c r="K41" s="28"/>
      <c r="L41" s="7">
        <f t="shared" si="12"/>
        <v>0</v>
      </c>
      <c r="M41" s="7">
        <f t="shared" si="13"/>
        <v>0</v>
      </c>
    </row>
    <row r="42" spans="1:13" ht="32.25" customHeight="1" x14ac:dyDescent="0.35">
      <c r="A42" s="28">
        <v>6</v>
      </c>
      <c r="B42" s="28" t="s">
        <v>21</v>
      </c>
      <c r="C42" s="17" t="s">
        <v>117</v>
      </c>
      <c r="D42" s="23" t="s">
        <v>12</v>
      </c>
      <c r="E42" s="34"/>
      <c r="F42" s="108">
        <v>1.2</v>
      </c>
      <c r="G42" s="28"/>
      <c r="H42" s="9">
        <f>G42*F42</f>
        <v>0</v>
      </c>
      <c r="I42" s="28"/>
      <c r="J42" s="7">
        <f t="shared" si="15"/>
        <v>0</v>
      </c>
      <c r="K42" s="28"/>
      <c r="L42" s="7">
        <f t="shared" si="12"/>
        <v>0</v>
      </c>
      <c r="M42" s="9">
        <f t="shared" si="13"/>
        <v>0</v>
      </c>
    </row>
    <row r="43" spans="1:13" ht="38.25" customHeight="1" x14ac:dyDescent="0.35">
      <c r="A43" s="14"/>
      <c r="B43" s="11" t="s">
        <v>40</v>
      </c>
      <c r="C43" s="5" t="s">
        <v>37</v>
      </c>
      <c r="D43" s="23" t="s">
        <v>38</v>
      </c>
      <c r="E43" s="3"/>
      <c r="F43" s="88">
        <v>1.4</v>
      </c>
      <c r="G43" s="3"/>
      <c r="H43" s="7"/>
      <c r="I43" s="7"/>
      <c r="J43" s="7"/>
      <c r="K43" s="7"/>
      <c r="L43" s="7"/>
      <c r="M43" s="7"/>
    </row>
    <row r="44" spans="1:13" ht="21" customHeight="1" x14ac:dyDescent="0.35">
      <c r="A44" s="15"/>
      <c r="B44" s="12"/>
      <c r="C44" s="6" t="s">
        <v>10</v>
      </c>
      <c r="D44" s="3" t="s">
        <v>13</v>
      </c>
      <c r="E44" s="3">
        <v>79.7</v>
      </c>
      <c r="F44" s="106">
        <f>E44*F43</f>
        <v>111.58</v>
      </c>
      <c r="G44" s="3"/>
      <c r="H44" s="7">
        <f t="shared" ref="H44:H48" si="16">G44*F44</f>
        <v>0</v>
      </c>
      <c r="I44" s="7"/>
      <c r="J44" s="9">
        <f t="shared" ref="J44:J48" si="17">I44*F44</f>
        <v>0</v>
      </c>
      <c r="K44" s="7"/>
      <c r="L44" s="7">
        <f t="shared" ref="L44:L48" si="18">K44*F44</f>
        <v>0</v>
      </c>
      <c r="M44" s="7">
        <f t="shared" ref="M44:M48" si="19">L44+J44+H44</f>
        <v>0</v>
      </c>
    </row>
    <row r="45" spans="1:13" ht="17.25" customHeight="1" x14ac:dyDescent="0.35">
      <c r="A45" s="15"/>
      <c r="B45" s="12"/>
      <c r="C45" s="6" t="s">
        <v>26</v>
      </c>
      <c r="D45" s="3" t="s">
        <v>20</v>
      </c>
      <c r="E45" s="3">
        <v>21.4</v>
      </c>
      <c r="F45" s="106">
        <f>E45*F43</f>
        <v>29.959999999999997</v>
      </c>
      <c r="G45" s="3"/>
      <c r="H45" s="7">
        <f t="shared" si="16"/>
        <v>0</v>
      </c>
      <c r="I45" s="7"/>
      <c r="J45" s="7">
        <f t="shared" si="17"/>
        <v>0</v>
      </c>
      <c r="K45" s="7"/>
      <c r="L45" s="7">
        <f t="shared" si="18"/>
        <v>0</v>
      </c>
      <c r="M45" s="7">
        <f t="shared" si="19"/>
        <v>0</v>
      </c>
    </row>
    <row r="46" spans="1:13" ht="21.75" customHeight="1" x14ac:dyDescent="0.35">
      <c r="A46" s="15">
        <v>7</v>
      </c>
      <c r="B46" s="12" t="s">
        <v>68</v>
      </c>
      <c r="C46" s="6" t="s">
        <v>37</v>
      </c>
      <c r="D46" s="3" t="s">
        <v>11</v>
      </c>
      <c r="E46" s="3">
        <v>101</v>
      </c>
      <c r="F46" s="106">
        <f>E46*F43</f>
        <v>141.39999999999998</v>
      </c>
      <c r="G46" s="3"/>
      <c r="H46" s="9">
        <f t="shared" si="16"/>
        <v>0</v>
      </c>
      <c r="I46" s="7"/>
      <c r="J46" s="7">
        <f t="shared" si="17"/>
        <v>0</v>
      </c>
      <c r="K46" s="7"/>
      <c r="L46" s="7">
        <f t="shared" si="18"/>
        <v>0</v>
      </c>
      <c r="M46" s="9">
        <f t="shared" si="19"/>
        <v>0</v>
      </c>
    </row>
    <row r="47" spans="1:13" ht="22.5" customHeight="1" x14ac:dyDescent="0.35">
      <c r="A47" s="15"/>
      <c r="B47" s="61" t="s">
        <v>72</v>
      </c>
      <c r="C47" s="29" t="s">
        <v>47</v>
      </c>
      <c r="D47" s="3" t="s">
        <v>14</v>
      </c>
      <c r="E47" s="58" t="s">
        <v>21</v>
      </c>
      <c r="F47" s="107">
        <v>85</v>
      </c>
      <c r="G47" s="28"/>
      <c r="H47" s="7">
        <f t="shared" si="16"/>
        <v>0</v>
      </c>
      <c r="I47" s="28"/>
      <c r="J47" s="7">
        <f t="shared" si="17"/>
        <v>0</v>
      </c>
      <c r="K47" s="28"/>
      <c r="L47" s="7">
        <f t="shared" si="18"/>
        <v>0</v>
      </c>
      <c r="M47" s="7">
        <f t="shared" si="19"/>
        <v>0</v>
      </c>
    </row>
    <row r="48" spans="1:13" ht="24" customHeight="1" x14ac:dyDescent="0.35">
      <c r="A48" s="16"/>
      <c r="B48" s="13"/>
      <c r="C48" s="6" t="s">
        <v>29</v>
      </c>
      <c r="D48" s="3" t="s">
        <v>20</v>
      </c>
      <c r="E48" s="3">
        <v>20</v>
      </c>
      <c r="F48" s="106">
        <f>E48*F43</f>
        <v>28</v>
      </c>
      <c r="G48" s="3"/>
      <c r="H48" s="7">
        <f t="shared" si="16"/>
        <v>0</v>
      </c>
      <c r="I48" s="7"/>
      <c r="J48" s="7">
        <f t="shared" si="17"/>
        <v>0</v>
      </c>
      <c r="K48" s="7"/>
      <c r="L48" s="7">
        <f t="shared" si="18"/>
        <v>0</v>
      </c>
      <c r="M48" s="7">
        <f t="shared" si="19"/>
        <v>0</v>
      </c>
    </row>
    <row r="49" spans="1:13" ht="24" customHeight="1" x14ac:dyDescent="0.35">
      <c r="A49" s="98"/>
      <c r="B49" s="11"/>
      <c r="C49" s="5" t="s">
        <v>118</v>
      </c>
      <c r="D49" s="23" t="s">
        <v>120</v>
      </c>
      <c r="E49" s="3"/>
      <c r="F49" s="88">
        <v>5</v>
      </c>
      <c r="G49" s="57"/>
      <c r="H49" s="7"/>
      <c r="I49" s="7"/>
      <c r="J49" s="7"/>
      <c r="K49" s="7"/>
      <c r="L49" s="7"/>
      <c r="M49" s="7"/>
    </row>
    <row r="50" spans="1:13" ht="24" customHeight="1" x14ac:dyDescent="0.35">
      <c r="A50" s="99"/>
      <c r="B50" s="61" t="s">
        <v>72</v>
      </c>
      <c r="C50" s="5" t="s">
        <v>119</v>
      </c>
      <c r="D50" s="3"/>
      <c r="E50" s="3"/>
      <c r="F50" s="106"/>
      <c r="G50" s="57"/>
      <c r="H50" s="7"/>
      <c r="I50" s="7"/>
      <c r="J50" s="7"/>
      <c r="K50" s="7"/>
      <c r="L50" s="7"/>
      <c r="M50" s="7"/>
    </row>
    <row r="51" spans="1:13" ht="24" customHeight="1" x14ac:dyDescent="0.35">
      <c r="A51" s="99">
        <v>8</v>
      </c>
      <c r="B51" s="2"/>
      <c r="C51" s="6" t="s">
        <v>10</v>
      </c>
      <c r="D51" s="3" t="s">
        <v>13</v>
      </c>
      <c r="E51" s="3">
        <v>3.6</v>
      </c>
      <c r="F51" s="106">
        <f>E51*F49</f>
        <v>18</v>
      </c>
      <c r="G51" s="57"/>
      <c r="H51" s="7">
        <f t="shared" ref="H51" si="20">G51*F51</f>
        <v>0</v>
      </c>
      <c r="I51" s="7"/>
      <c r="J51" s="7">
        <f t="shared" ref="J51" si="21">I51*F51</f>
        <v>0</v>
      </c>
      <c r="K51" s="7"/>
      <c r="L51" s="7">
        <f t="shared" ref="L51" si="22">K51*F51</f>
        <v>0</v>
      </c>
      <c r="M51" s="7">
        <f t="shared" ref="M51" si="23">L51+J51+H51</f>
        <v>0</v>
      </c>
    </row>
    <row r="52" spans="1:13" ht="24" customHeight="1" x14ac:dyDescent="0.35">
      <c r="A52" s="99"/>
      <c r="B52" s="61" t="s">
        <v>72</v>
      </c>
      <c r="C52" s="5" t="s">
        <v>121</v>
      </c>
      <c r="D52" s="3"/>
      <c r="E52" s="3"/>
      <c r="F52" s="106"/>
      <c r="G52" s="57"/>
      <c r="H52" s="7"/>
      <c r="I52" s="7"/>
      <c r="J52" s="7"/>
      <c r="K52" s="7"/>
      <c r="L52" s="7"/>
      <c r="M52" s="7"/>
    </row>
    <row r="53" spans="1:13" ht="24" customHeight="1" x14ac:dyDescent="0.35">
      <c r="A53" s="22"/>
      <c r="B53" s="25"/>
      <c r="C53" s="6" t="s">
        <v>10</v>
      </c>
      <c r="D53" s="3" t="s">
        <v>13</v>
      </c>
      <c r="E53" s="3">
        <v>4</v>
      </c>
      <c r="F53" s="106">
        <f>E53*F49</f>
        <v>20</v>
      </c>
      <c r="G53" s="57"/>
      <c r="H53" s="7">
        <f t="shared" ref="H53" si="24">G53*F53</f>
        <v>0</v>
      </c>
      <c r="I53" s="7"/>
      <c r="J53" s="7">
        <f t="shared" ref="J53" si="25">I53*F53</f>
        <v>0</v>
      </c>
      <c r="K53" s="7"/>
      <c r="L53" s="7">
        <f t="shared" ref="L53" si="26">K53*F53</f>
        <v>0</v>
      </c>
      <c r="M53" s="7">
        <f t="shared" ref="M53" si="27">L53+J53+H53</f>
        <v>0</v>
      </c>
    </row>
    <row r="54" spans="1:13" ht="39" x14ac:dyDescent="0.35">
      <c r="A54" s="99"/>
      <c r="B54" s="12" t="s">
        <v>33</v>
      </c>
      <c r="C54" s="145" t="s">
        <v>122</v>
      </c>
      <c r="D54" s="146" t="s">
        <v>71</v>
      </c>
      <c r="E54" s="144"/>
      <c r="F54" s="147">
        <f>3</f>
        <v>3</v>
      </c>
      <c r="G54" s="148"/>
      <c r="H54" s="149"/>
      <c r="I54" s="149"/>
      <c r="J54" s="149"/>
      <c r="K54" s="149"/>
      <c r="L54" s="149"/>
      <c r="M54" s="149"/>
    </row>
    <row r="55" spans="1:13" x14ac:dyDescent="0.35">
      <c r="A55" s="99"/>
      <c r="B55" s="2"/>
      <c r="C55" s="6" t="s">
        <v>10</v>
      </c>
      <c r="D55" s="3" t="s">
        <v>13</v>
      </c>
      <c r="E55" s="3">
        <v>3.6</v>
      </c>
      <c r="F55" s="106">
        <f>E55*F54</f>
        <v>10.8</v>
      </c>
      <c r="G55" s="57"/>
      <c r="H55" s="7">
        <f t="shared" ref="H55:H59" si="28">G55*F55</f>
        <v>0</v>
      </c>
      <c r="I55" s="7"/>
      <c r="J55" s="7">
        <f t="shared" ref="J55:J59" si="29">I55*F55</f>
        <v>0</v>
      </c>
      <c r="K55" s="7"/>
      <c r="L55" s="7">
        <f t="shared" ref="L55:L59" si="30">K55*F55</f>
        <v>0</v>
      </c>
      <c r="M55" s="7">
        <f t="shared" ref="M55:M59" si="31">L55+J55+H55</f>
        <v>0</v>
      </c>
    </row>
    <row r="56" spans="1:13" x14ac:dyDescent="0.35">
      <c r="A56" s="99"/>
      <c r="B56" s="2"/>
      <c r="C56" s="6" t="s">
        <v>26</v>
      </c>
      <c r="D56" s="3" t="s">
        <v>20</v>
      </c>
      <c r="E56" s="3">
        <v>0.92</v>
      </c>
      <c r="F56" s="106">
        <f>E56*F54</f>
        <v>2.7600000000000002</v>
      </c>
      <c r="G56" s="57"/>
      <c r="H56" s="7">
        <f t="shared" si="28"/>
        <v>0</v>
      </c>
      <c r="I56" s="7"/>
      <c r="J56" s="7">
        <f t="shared" si="29"/>
        <v>0</v>
      </c>
      <c r="K56" s="7"/>
      <c r="L56" s="7">
        <f t="shared" si="30"/>
        <v>0</v>
      </c>
      <c r="M56" s="7">
        <f t="shared" si="31"/>
        <v>0</v>
      </c>
    </row>
    <row r="57" spans="1:13" ht="26.5" x14ac:dyDescent="0.35">
      <c r="A57" s="99">
        <v>9</v>
      </c>
      <c r="B57" s="25" t="s">
        <v>69</v>
      </c>
      <c r="C57" s="6" t="s">
        <v>36</v>
      </c>
      <c r="D57" s="24" t="s">
        <v>17</v>
      </c>
      <c r="E57" s="3">
        <v>0.11</v>
      </c>
      <c r="F57" s="106">
        <f>E57*F54</f>
        <v>0.33</v>
      </c>
      <c r="G57" s="3"/>
      <c r="H57" s="7">
        <f t="shared" si="28"/>
        <v>0</v>
      </c>
      <c r="I57" s="7"/>
      <c r="J57" s="7">
        <f t="shared" si="29"/>
        <v>0</v>
      </c>
      <c r="K57" s="7"/>
      <c r="L57" s="7">
        <f t="shared" si="30"/>
        <v>0</v>
      </c>
      <c r="M57" s="7">
        <f t="shared" si="31"/>
        <v>0</v>
      </c>
    </row>
    <row r="58" spans="1:13" x14ac:dyDescent="0.35">
      <c r="A58" s="99"/>
      <c r="B58" s="25" t="s">
        <v>21</v>
      </c>
      <c r="C58" s="6" t="s">
        <v>34</v>
      </c>
      <c r="D58" s="3" t="s">
        <v>35</v>
      </c>
      <c r="E58" s="3">
        <v>71.028000000000006</v>
      </c>
      <c r="F58" s="106">
        <f>E58*F54</f>
        <v>213.084</v>
      </c>
      <c r="G58" s="3"/>
      <c r="H58" s="7">
        <f t="shared" si="28"/>
        <v>0</v>
      </c>
      <c r="I58" s="7"/>
      <c r="J58" s="7">
        <f t="shared" si="29"/>
        <v>0</v>
      </c>
      <c r="K58" s="7"/>
      <c r="L58" s="7">
        <f t="shared" si="30"/>
        <v>0</v>
      </c>
      <c r="M58" s="7">
        <f t="shared" si="31"/>
        <v>0</v>
      </c>
    </row>
    <row r="59" spans="1:13" x14ac:dyDescent="0.35">
      <c r="A59" s="22"/>
      <c r="B59" s="25"/>
      <c r="C59" s="6" t="s">
        <v>29</v>
      </c>
      <c r="D59" s="3" t="s">
        <v>20</v>
      </c>
      <c r="E59" s="3">
        <v>0.16</v>
      </c>
      <c r="F59" s="106">
        <f>E59*F54</f>
        <v>0.48</v>
      </c>
      <c r="G59" s="3"/>
      <c r="H59" s="7">
        <f t="shared" si="28"/>
        <v>0</v>
      </c>
      <c r="I59" s="7"/>
      <c r="J59" s="7">
        <f t="shared" si="29"/>
        <v>0</v>
      </c>
      <c r="K59" s="7"/>
      <c r="L59" s="7">
        <f t="shared" si="30"/>
        <v>0</v>
      </c>
      <c r="M59" s="7">
        <f t="shared" si="31"/>
        <v>0</v>
      </c>
    </row>
    <row r="60" spans="1:13" ht="43.5" customHeight="1" x14ac:dyDescent="0.35">
      <c r="A60" s="47"/>
      <c r="B60" s="48" t="s">
        <v>57</v>
      </c>
      <c r="C60" s="5" t="s">
        <v>58</v>
      </c>
      <c r="D60" s="23" t="s">
        <v>12</v>
      </c>
      <c r="E60" s="23"/>
      <c r="F60" s="88">
        <v>15</v>
      </c>
      <c r="G60" s="24"/>
      <c r="H60" s="36"/>
      <c r="I60" s="36"/>
      <c r="J60" s="36"/>
      <c r="K60" s="24"/>
      <c r="L60" s="36"/>
      <c r="M60" s="36"/>
    </row>
    <row r="61" spans="1:13" x14ac:dyDescent="0.35">
      <c r="A61" s="43"/>
      <c r="B61" s="44"/>
      <c r="C61" s="42" t="s">
        <v>56</v>
      </c>
      <c r="D61" s="24" t="s">
        <v>13</v>
      </c>
      <c r="E61" s="24">
        <v>1.01</v>
      </c>
      <c r="F61" s="109">
        <f>E61*F60</f>
        <v>15.15</v>
      </c>
      <c r="G61" s="24"/>
      <c r="H61" s="36">
        <f t="shared" ref="H61:H65" si="32">G61*F61</f>
        <v>0</v>
      </c>
      <c r="I61" s="36"/>
      <c r="J61" s="62">
        <f t="shared" ref="J61:J65" si="33">I61*F61</f>
        <v>0</v>
      </c>
      <c r="K61" s="24"/>
      <c r="L61" s="36">
        <f t="shared" ref="L61:L65" si="34">K61*F61</f>
        <v>0</v>
      </c>
      <c r="M61" s="36">
        <f t="shared" ref="M61:M65" si="35">L61+J61+H61</f>
        <v>0</v>
      </c>
    </row>
    <row r="62" spans="1:13" ht="15" customHeight="1" x14ac:dyDescent="0.35">
      <c r="A62" s="43">
        <v>10</v>
      </c>
      <c r="B62" s="44" t="s">
        <v>59</v>
      </c>
      <c r="C62" s="42" t="s">
        <v>60</v>
      </c>
      <c r="D62" s="24" t="s">
        <v>14</v>
      </c>
      <c r="E62" s="24">
        <v>4.1000000000000002E-2</v>
      </c>
      <c r="F62" s="109">
        <f>E62*F60</f>
        <v>0.61499999999999999</v>
      </c>
      <c r="G62" s="24"/>
      <c r="H62" s="36"/>
      <c r="I62" s="36"/>
      <c r="J62" s="36">
        <f t="shared" si="33"/>
        <v>0</v>
      </c>
      <c r="K62" s="24"/>
      <c r="L62" s="36">
        <f t="shared" si="34"/>
        <v>0</v>
      </c>
      <c r="M62" s="36">
        <f t="shared" si="35"/>
        <v>0</v>
      </c>
    </row>
    <row r="63" spans="1:13" x14ac:dyDescent="0.35">
      <c r="A63" s="43"/>
      <c r="B63" s="44"/>
      <c r="C63" s="42" t="s">
        <v>26</v>
      </c>
      <c r="D63" s="24" t="s">
        <v>20</v>
      </c>
      <c r="E63" s="24">
        <v>2.7E-2</v>
      </c>
      <c r="F63" s="109">
        <f>E63*F60</f>
        <v>0.40499999999999997</v>
      </c>
      <c r="G63" s="24"/>
      <c r="H63" s="36">
        <f t="shared" si="32"/>
        <v>0</v>
      </c>
      <c r="I63" s="36"/>
      <c r="J63" s="36">
        <f t="shared" si="33"/>
        <v>0</v>
      </c>
      <c r="K63" s="24"/>
      <c r="L63" s="36">
        <f t="shared" si="34"/>
        <v>0</v>
      </c>
      <c r="M63" s="36">
        <f t="shared" si="35"/>
        <v>0</v>
      </c>
    </row>
    <row r="64" spans="1:13" ht="26.5" x14ac:dyDescent="0.35">
      <c r="A64" s="43"/>
      <c r="B64" s="25" t="s">
        <v>69</v>
      </c>
      <c r="C64" s="42" t="s">
        <v>36</v>
      </c>
      <c r="D64" s="24" t="s">
        <v>17</v>
      </c>
      <c r="E64" s="24">
        <v>2.3800000000000002E-2</v>
      </c>
      <c r="F64" s="109">
        <f>E64*F60</f>
        <v>0.35700000000000004</v>
      </c>
      <c r="G64" s="24"/>
      <c r="H64" s="36">
        <f t="shared" si="32"/>
        <v>0</v>
      </c>
      <c r="I64" s="36"/>
      <c r="J64" s="36">
        <f t="shared" si="33"/>
        <v>0</v>
      </c>
      <c r="K64" s="24"/>
      <c r="L64" s="36">
        <f t="shared" si="34"/>
        <v>0</v>
      </c>
      <c r="M64" s="36">
        <f t="shared" si="35"/>
        <v>0</v>
      </c>
    </row>
    <row r="65" spans="1:13" x14ac:dyDescent="0.35">
      <c r="A65" s="45"/>
      <c r="B65" s="46"/>
      <c r="C65" s="42" t="s">
        <v>29</v>
      </c>
      <c r="D65" s="24" t="s">
        <v>20</v>
      </c>
      <c r="E65" s="24">
        <v>3.0000000000000001E-3</v>
      </c>
      <c r="F65" s="109">
        <f>E65*F60</f>
        <v>4.4999999999999998E-2</v>
      </c>
      <c r="G65" s="24"/>
      <c r="H65" s="36">
        <f t="shared" si="32"/>
        <v>0</v>
      </c>
      <c r="I65" s="36"/>
      <c r="J65" s="36">
        <f t="shared" si="33"/>
        <v>0</v>
      </c>
      <c r="K65" s="24"/>
      <c r="L65" s="36">
        <f t="shared" si="34"/>
        <v>0</v>
      </c>
      <c r="M65" s="36">
        <f t="shared" si="35"/>
        <v>0</v>
      </c>
    </row>
    <row r="66" spans="1:13" s="38" customFormat="1" ht="27" x14ac:dyDescent="0.35">
      <c r="A66" s="100"/>
      <c r="B66" s="48" t="s">
        <v>57</v>
      </c>
      <c r="C66" s="154" t="s">
        <v>133</v>
      </c>
      <c r="D66" s="4" t="s">
        <v>38</v>
      </c>
      <c r="E66" s="41"/>
      <c r="F66" s="104">
        <v>0.09</v>
      </c>
      <c r="G66" s="49"/>
      <c r="H66" s="37"/>
      <c r="I66" s="37"/>
      <c r="J66" s="37"/>
      <c r="K66" s="37"/>
      <c r="L66" s="37"/>
      <c r="M66" s="37"/>
    </row>
    <row r="67" spans="1:13" s="38" customFormat="1" x14ac:dyDescent="0.35">
      <c r="A67" s="101"/>
      <c r="B67" s="39"/>
      <c r="C67" s="54" t="s">
        <v>56</v>
      </c>
      <c r="D67" s="41" t="s">
        <v>13</v>
      </c>
      <c r="E67" s="41">
        <v>43.9</v>
      </c>
      <c r="F67" s="40">
        <f>E67*F66</f>
        <v>3.9509999999999996</v>
      </c>
      <c r="G67" s="49"/>
      <c r="H67" s="37">
        <f t="shared" ref="H67:H71" si="36">G67*F67</f>
        <v>0</v>
      </c>
      <c r="I67" s="37"/>
      <c r="J67" s="37">
        <f t="shared" ref="J67:J71" si="37">I67*F67</f>
        <v>0</v>
      </c>
      <c r="K67" s="37"/>
      <c r="L67" s="37">
        <f t="shared" ref="L67:L71" si="38">K67*F67</f>
        <v>0</v>
      </c>
      <c r="M67" s="37">
        <f t="shared" ref="M67:M71" si="39">L67+J67+H67</f>
        <v>0</v>
      </c>
    </row>
    <row r="68" spans="1:13" s="38" customFormat="1" x14ac:dyDescent="0.35">
      <c r="A68" s="101"/>
      <c r="B68" s="39"/>
      <c r="C68" s="54" t="s">
        <v>26</v>
      </c>
      <c r="D68" s="41" t="s">
        <v>20</v>
      </c>
      <c r="E68" s="41">
        <v>3.54</v>
      </c>
      <c r="F68" s="40">
        <f>E68*F66</f>
        <v>0.31859999999999999</v>
      </c>
      <c r="G68" s="49"/>
      <c r="H68" s="37">
        <f t="shared" si="36"/>
        <v>0</v>
      </c>
      <c r="I68" s="37"/>
      <c r="J68" s="37">
        <f t="shared" si="37"/>
        <v>0</v>
      </c>
      <c r="K68" s="37"/>
      <c r="L68" s="37">
        <f t="shared" si="38"/>
        <v>0</v>
      </c>
      <c r="M68" s="37">
        <f t="shared" si="39"/>
        <v>0</v>
      </c>
    </row>
    <row r="69" spans="1:13" s="38" customFormat="1" ht="27" x14ac:dyDescent="0.35">
      <c r="A69" s="101">
        <v>11</v>
      </c>
      <c r="B69" s="39" t="s">
        <v>32</v>
      </c>
      <c r="C69" s="54" t="s">
        <v>115</v>
      </c>
      <c r="D69" s="24" t="s">
        <v>11</v>
      </c>
      <c r="E69" s="41">
        <v>128</v>
      </c>
      <c r="F69" s="40">
        <f>E69*F66</f>
        <v>11.52</v>
      </c>
      <c r="G69" s="40"/>
      <c r="H69" s="37">
        <f t="shared" si="36"/>
        <v>0</v>
      </c>
      <c r="I69" s="37"/>
      <c r="J69" s="37">
        <f t="shared" si="37"/>
        <v>0</v>
      </c>
      <c r="K69" s="37"/>
      <c r="L69" s="37">
        <f t="shared" si="38"/>
        <v>0</v>
      </c>
      <c r="M69" s="37">
        <f t="shared" si="39"/>
        <v>0</v>
      </c>
    </row>
    <row r="70" spans="1:13" s="38" customFormat="1" x14ac:dyDescent="0.35">
      <c r="A70" s="101"/>
      <c r="B70" s="39" t="s">
        <v>114</v>
      </c>
      <c r="C70" s="54" t="s">
        <v>112</v>
      </c>
      <c r="D70" s="41" t="s">
        <v>93</v>
      </c>
      <c r="E70" s="41" t="s">
        <v>27</v>
      </c>
      <c r="F70" s="40">
        <v>20</v>
      </c>
      <c r="G70" s="49"/>
      <c r="H70" s="37">
        <f t="shared" si="36"/>
        <v>0</v>
      </c>
      <c r="I70" s="37"/>
      <c r="J70" s="37">
        <f t="shared" si="37"/>
        <v>0</v>
      </c>
      <c r="K70" s="37"/>
      <c r="L70" s="37">
        <f t="shared" si="38"/>
        <v>0</v>
      </c>
      <c r="M70" s="37">
        <f t="shared" si="39"/>
        <v>0</v>
      </c>
    </row>
    <row r="71" spans="1:13" s="38" customFormat="1" x14ac:dyDescent="0.35">
      <c r="A71" s="101"/>
      <c r="B71" s="39" t="s">
        <v>66</v>
      </c>
      <c r="C71" s="54" t="s">
        <v>113</v>
      </c>
      <c r="D71" s="41" t="s">
        <v>35</v>
      </c>
      <c r="E71" s="41">
        <v>200</v>
      </c>
      <c r="F71" s="40">
        <f>E71*F66</f>
        <v>18</v>
      </c>
      <c r="G71" s="49"/>
      <c r="H71" s="37">
        <f t="shared" si="36"/>
        <v>0</v>
      </c>
      <c r="I71" s="37"/>
      <c r="J71" s="37">
        <f t="shared" si="37"/>
        <v>0</v>
      </c>
      <c r="K71" s="37"/>
      <c r="L71" s="37">
        <f t="shared" si="38"/>
        <v>0</v>
      </c>
      <c r="M71" s="37">
        <f t="shared" si="39"/>
        <v>0</v>
      </c>
    </row>
    <row r="72" spans="1:13" s="38" customFormat="1" x14ac:dyDescent="0.35">
      <c r="A72" s="103"/>
      <c r="B72" s="102"/>
      <c r="C72" s="54" t="s">
        <v>29</v>
      </c>
      <c r="D72" s="41" t="s">
        <v>20</v>
      </c>
      <c r="E72" s="41">
        <v>8.2799999999999994</v>
      </c>
      <c r="F72" s="40">
        <f>E72*F66</f>
        <v>0.74519999999999986</v>
      </c>
      <c r="G72" s="49"/>
      <c r="H72" s="37">
        <f t="shared" ref="H72" si="40">G72*F72</f>
        <v>0</v>
      </c>
      <c r="I72" s="37"/>
      <c r="J72" s="37">
        <f t="shared" ref="J72" si="41">I72*F72</f>
        <v>0</v>
      </c>
      <c r="K72" s="37"/>
      <c r="L72" s="37">
        <f t="shared" ref="L72" si="42">K72*F72</f>
        <v>0</v>
      </c>
      <c r="M72" s="37">
        <f t="shared" ref="M72" si="43">L72+J72+H72</f>
        <v>0</v>
      </c>
    </row>
    <row r="73" spans="1:13" ht="29.25" customHeight="1" x14ac:dyDescent="0.35">
      <c r="A73" s="85"/>
      <c r="B73" s="79" t="s">
        <v>81</v>
      </c>
      <c r="C73" s="75" t="s">
        <v>82</v>
      </c>
      <c r="D73" s="73" t="s">
        <v>79</v>
      </c>
      <c r="E73" s="77"/>
      <c r="F73" s="83">
        <v>0.15</v>
      </c>
      <c r="G73" s="65"/>
      <c r="H73" s="65"/>
      <c r="I73" s="27"/>
      <c r="J73" s="7"/>
      <c r="K73" s="7"/>
      <c r="L73" s="7"/>
      <c r="M73" s="7"/>
    </row>
    <row r="74" spans="1:13" ht="15.75" customHeight="1" x14ac:dyDescent="0.35">
      <c r="A74" s="84"/>
      <c r="B74" s="87" t="s">
        <v>83</v>
      </c>
      <c r="C74" s="74" t="s">
        <v>77</v>
      </c>
      <c r="D74" s="68" t="s">
        <v>73</v>
      </c>
      <c r="E74" s="72">
        <v>85</v>
      </c>
      <c r="F74" s="110">
        <f>F73*E74</f>
        <v>12.75</v>
      </c>
      <c r="G74" s="65"/>
      <c r="H74" s="65">
        <f t="shared" ref="H74:H82" si="44">G74*F74</f>
        <v>0</v>
      </c>
      <c r="I74" s="27"/>
      <c r="J74" s="7">
        <f t="shared" ref="J74:J82" si="45">I74*F74</f>
        <v>0</v>
      </c>
      <c r="K74" s="7"/>
      <c r="L74" s="7">
        <f t="shared" ref="L74:L82" si="46">K74*F74</f>
        <v>0</v>
      </c>
      <c r="M74" s="7">
        <f t="shared" ref="M74:M82" si="47">L74+J74+H74</f>
        <v>0</v>
      </c>
    </row>
    <row r="75" spans="1:13" ht="15.75" customHeight="1" x14ac:dyDescent="0.35">
      <c r="A75" s="84">
        <v>12</v>
      </c>
      <c r="B75" s="87"/>
      <c r="C75" s="78" t="s">
        <v>84</v>
      </c>
      <c r="D75" s="68" t="s">
        <v>54</v>
      </c>
      <c r="E75" s="72">
        <v>2.7</v>
      </c>
      <c r="F75" s="110">
        <f>F73*E75</f>
        <v>0.40500000000000003</v>
      </c>
      <c r="G75" s="65"/>
      <c r="H75" s="65">
        <f t="shared" si="44"/>
        <v>0</v>
      </c>
      <c r="I75" s="27"/>
      <c r="J75" s="7">
        <f t="shared" si="45"/>
        <v>0</v>
      </c>
      <c r="K75" s="7"/>
      <c r="L75" s="7">
        <f t="shared" si="46"/>
        <v>0</v>
      </c>
      <c r="M75" s="7">
        <f t="shared" si="47"/>
        <v>0</v>
      </c>
    </row>
    <row r="76" spans="1:13" ht="20.25" customHeight="1" x14ac:dyDescent="0.35">
      <c r="A76" s="86"/>
      <c r="B76" s="87" t="s">
        <v>91</v>
      </c>
      <c r="C76" s="74" t="s">
        <v>85</v>
      </c>
      <c r="D76" s="68" t="s">
        <v>78</v>
      </c>
      <c r="E76" s="70">
        <v>2.38</v>
      </c>
      <c r="F76" s="110">
        <f>F73*E76</f>
        <v>0.35699999999999998</v>
      </c>
      <c r="G76" s="65"/>
      <c r="H76" s="65">
        <f t="shared" si="44"/>
        <v>0</v>
      </c>
      <c r="I76" s="27"/>
      <c r="J76" s="7">
        <f t="shared" si="45"/>
        <v>0</v>
      </c>
      <c r="K76" s="7"/>
      <c r="L76" s="7">
        <f t="shared" si="46"/>
        <v>0</v>
      </c>
      <c r="M76" s="7">
        <f t="shared" si="47"/>
        <v>0</v>
      </c>
    </row>
    <row r="77" spans="1:13" ht="44.25" customHeight="1" x14ac:dyDescent="0.4">
      <c r="A77" s="85"/>
      <c r="B77" s="80" t="s">
        <v>86</v>
      </c>
      <c r="C77" s="66" t="s">
        <v>111</v>
      </c>
      <c r="D77" s="73" t="s">
        <v>79</v>
      </c>
      <c r="E77" s="64"/>
      <c r="F77" s="76">
        <v>0.15</v>
      </c>
      <c r="G77" s="65"/>
      <c r="H77" s="65"/>
      <c r="I77" s="27"/>
      <c r="J77" s="7"/>
      <c r="K77" s="7"/>
      <c r="L77" s="7"/>
      <c r="M77" s="7"/>
    </row>
    <row r="78" spans="1:13" ht="15.75" customHeight="1" x14ac:dyDescent="0.4">
      <c r="A78" s="84"/>
      <c r="B78" s="71" t="s">
        <v>87</v>
      </c>
      <c r="C78" s="67" t="s">
        <v>77</v>
      </c>
      <c r="D78" s="68" t="s">
        <v>80</v>
      </c>
      <c r="E78" s="63">
        <v>45.5</v>
      </c>
      <c r="F78" s="82">
        <f>F77*E78</f>
        <v>6.8250000000000002</v>
      </c>
      <c r="G78" s="65"/>
      <c r="H78" s="65">
        <f t="shared" si="44"/>
        <v>0</v>
      </c>
      <c r="I78" s="27"/>
      <c r="J78" s="7">
        <f t="shared" si="45"/>
        <v>0</v>
      </c>
      <c r="K78" s="7"/>
      <c r="L78" s="7">
        <f t="shared" si="46"/>
        <v>0</v>
      </c>
      <c r="M78" s="7">
        <f t="shared" si="47"/>
        <v>0</v>
      </c>
    </row>
    <row r="79" spans="1:13" ht="15.75" customHeight="1" x14ac:dyDescent="0.4">
      <c r="A79" s="84">
        <v>13</v>
      </c>
      <c r="B79" s="71"/>
      <c r="C79" s="69" t="s">
        <v>88</v>
      </c>
      <c r="D79" s="68" t="s">
        <v>54</v>
      </c>
      <c r="E79" s="81">
        <v>1</v>
      </c>
      <c r="F79" s="82">
        <f>F77*E79</f>
        <v>0.15</v>
      </c>
      <c r="G79" s="65"/>
      <c r="H79" s="65">
        <f t="shared" si="44"/>
        <v>0</v>
      </c>
      <c r="I79" s="27"/>
      <c r="J79" s="7">
        <f t="shared" si="45"/>
        <v>0</v>
      </c>
      <c r="K79" s="7"/>
      <c r="L79" s="7">
        <f t="shared" si="46"/>
        <v>0</v>
      </c>
      <c r="M79" s="7">
        <f t="shared" si="47"/>
        <v>0</v>
      </c>
    </row>
    <row r="80" spans="1:13" ht="15.75" customHeight="1" x14ac:dyDescent="0.4">
      <c r="A80" s="84"/>
      <c r="B80" s="71" t="s">
        <v>89</v>
      </c>
      <c r="C80" s="67" t="s">
        <v>74</v>
      </c>
      <c r="D80" s="68" t="s">
        <v>75</v>
      </c>
      <c r="E80" s="63">
        <v>79</v>
      </c>
      <c r="F80" s="82">
        <f>F77*E80</f>
        <v>11.85</v>
      </c>
      <c r="G80" s="65"/>
      <c r="H80" s="65">
        <f t="shared" si="44"/>
        <v>0</v>
      </c>
      <c r="I80" s="27"/>
      <c r="J80" s="7">
        <f t="shared" si="45"/>
        <v>0</v>
      </c>
      <c r="K80" s="7"/>
      <c r="L80" s="7">
        <f t="shared" si="46"/>
        <v>0</v>
      </c>
      <c r="M80" s="7">
        <f t="shared" si="47"/>
        <v>0</v>
      </c>
    </row>
    <row r="81" spans="1:13" ht="15.75" customHeight="1" x14ac:dyDescent="0.4">
      <c r="A81" s="84"/>
      <c r="B81" s="71" t="s">
        <v>90</v>
      </c>
      <c r="C81" s="67" t="s">
        <v>76</v>
      </c>
      <c r="D81" s="68" t="s">
        <v>75</v>
      </c>
      <c r="E81" s="63">
        <v>63</v>
      </c>
      <c r="F81" s="82">
        <f>F77*E81</f>
        <v>9.4499999999999993</v>
      </c>
      <c r="G81" s="65"/>
      <c r="H81" s="65">
        <f t="shared" si="44"/>
        <v>0</v>
      </c>
      <c r="I81" s="27"/>
      <c r="J81" s="7">
        <f t="shared" si="45"/>
        <v>0</v>
      </c>
      <c r="K81" s="7"/>
      <c r="L81" s="7">
        <f t="shared" si="46"/>
        <v>0</v>
      </c>
      <c r="M81" s="7">
        <f t="shared" si="47"/>
        <v>0</v>
      </c>
    </row>
    <row r="82" spans="1:13" ht="15.75" customHeight="1" x14ac:dyDescent="0.4">
      <c r="A82" s="86"/>
      <c r="B82" s="71"/>
      <c r="C82" s="67" t="s">
        <v>55</v>
      </c>
      <c r="D82" s="68" t="s">
        <v>54</v>
      </c>
      <c r="E82" s="63">
        <v>1.6</v>
      </c>
      <c r="F82" s="82">
        <f>F77*E82</f>
        <v>0.24</v>
      </c>
      <c r="G82" s="65"/>
      <c r="H82" s="65">
        <f t="shared" si="44"/>
        <v>0</v>
      </c>
      <c r="I82" s="27"/>
      <c r="J82" s="7">
        <f t="shared" si="45"/>
        <v>0</v>
      </c>
      <c r="K82" s="7"/>
      <c r="L82" s="7">
        <f t="shared" si="46"/>
        <v>0</v>
      </c>
      <c r="M82" s="7">
        <f t="shared" si="47"/>
        <v>0</v>
      </c>
    </row>
    <row r="83" spans="1:13" s="93" customFormat="1" ht="30.75" customHeight="1" x14ac:dyDescent="0.35">
      <c r="A83" s="159">
        <v>14</v>
      </c>
      <c r="B83" s="91" t="s">
        <v>96</v>
      </c>
      <c r="C83" s="94" t="s">
        <v>95</v>
      </c>
      <c r="D83" s="97" t="s">
        <v>97</v>
      </c>
      <c r="E83" s="96"/>
      <c r="F83" s="112">
        <v>1.5</v>
      </c>
      <c r="G83" s="90"/>
      <c r="H83" s="95"/>
      <c r="I83" s="7"/>
      <c r="J83" s="7"/>
      <c r="K83" s="7"/>
      <c r="L83" s="7"/>
      <c r="M83" s="7"/>
    </row>
    <row r="84" spans="1:13" s="93" customFormat="1" ht="19.5" customHeight="1" x14ac:dyDescent="0.35">
      <c r="A84" s="160"/>
      <c r="B84" s="91"/>
      <c r="C84" s="92" t="s">
        <v>10</v>
      </c>
      <c r="D84" s="91" t="s">
        <v>13</v>
      </c>
      <c r="E84" s="3">
        <v>68</v>
      </c>
      <c r="F84" s="111">
        <f>E84*F83</f>
        <v>102</v>
      </c>
      <c r="G84" s="90"/>
      <c r="H84" s="95">
        <f t="shared" ref="H84:H87" si="48">G84*F84</f>
        <v>0</v>
      </c>
      <c r="I84" s="7"/>
      <c r="J84" s="9">
        <f t="shared" ref="J84:J87" si="49">I84*F84</f>
        <v>0</v>
      </c>
      <c r="K84" s="7"/>
      <c r="L84" s="7">
        <f t="shared" ref="L84:L86" si="50">K84*F84</f>
        <v>0</v>
      </c>
      <c r="M84" s="7">
        <f t="shared" ref="M84:M86" si="51">L84+J84+H84</f>
        <v>0</v>
      </c>
    </row>
    <row r="85" spans="1:13" s="93" customFormat="1" ht="19.5" customHeight="1" x14ac:dyDescent="0.35">
      <c r="A85" s="160"/>
      <c r="B85" s="91"/>
      <c r="C85" s="92" t="s">
        <v>26</v>
      </c>
      <c r="D85" s="91" t="s">
        <v>20</v>
      </c>
      <c r="E85" s="3">
        <v>0.03</v>
      </c>
      <c r="F85" s="111">
        <f>E85*F83</f>
        <v>4.4999999999999998E-2</v>
      </c>
      <c r="G85" s="90"/>
      <c r="H85" s="95">
        <f t="shared" si="48"/>
        <v>0</v>
      </c>
      <c r="I85" s="7"/>
      <c r="J85" s="7">
        <f t="shared" si="49"/>
        <v>0</v>
      </c>
      <c r="K85" s="7"/>
      <c r="L85" s="7">
        <f t="shared" si="50"/>
        <v>0</v>
      </c>
      <c r="M85" s="7">
        <f t="shared" si="51"/>
        <v>0</v>
      </c>
    </row>
    <row r="86" spans="1:13" s="93" customFormat="1" ht="19.5" customHeight="1" x14ac:dyDescent="0.35">
      <c r="A86" s="160"/>
      <c r="B86" s="91" t="s">
        <v>99</v>
      </c>
      <c r="C86" s="92" t="s">
        <v>94</v>
      </c>
      <c r="D86" s="91" t="s">
        <v>39</v>
      </c>
      <c r="E86" s="3">
        <v>27.3</v>
      </c>
      <c r="F86" s="111">
        <f>E86*F83</f>
        <v>40.950000000000003</v>
      </c>
      <c r="G86" s="90"/>
      <c r="H86" s="95">
        <f t="shared" si="48"/>
        <v>0</v>
      </c>
      <c r="I86" s="7"/>
      <c r="J86" s="7">
        <f>I86*F86</f>
        <v>0</v>
      </c>
      <c r="K86" s="7"/>
      <c r="L86" s="7">
        <f t="shared" si="50"/>
        <v>0</v>
      </c>
      <c r="M86" s="7">
        <f t="shared" si="51"/>
        <v>0</v>
      </c>
    </row>
    <row r="87" spans="1:13" s="93" customFormat="1" ht="19.5" customHeight="1" thickBot="1" x14ac:dyDescent="0.4">
      <c r="A87" s="161"/>
      <c r="B87" s="91"/>
      <c r="C87" s="92" t="s">
        <v>29</v>
      </c>
      <c r="D87" s="91" t="s">
        <v>98</v>
      </c>
      <c r="E87" s="3">
        <v>1.9E-2</v>
      </c>
      <c r="F87" s="111">
        <f>E87*F83</f>
        <v>2.8499999999999998E-2</v>
      </c>
      <c r="G87" s="90"/>
      <c r="H87" s="95">
        <f t="shared" si="48"/>
        <v>0</v>
      </c>
      <c r="I87" s="7"/>
      <c r="J87" s="7">
        <f t="shared" si="49"/>
        <v>0</v>
      </c>
      <c r="K87" s="7"/>
      <c r="L87" s="7"/>
      <c r="M87" s="7"/>
    </row>
    <row r="88" spans="1:13" ht="33" customHeight="1" x14ac:dyDescent="0.35">
      <c r="A88" s="114"/>
      <c r="B88" s="115"/>
      <c r="C88" s="116" t="s">
        <v>61</v>
      </c>
      <c r="D88" s="117"/>
      <c r="E88" s="118"/>
      <c r="F88" s="118"/>
      <c r="G88" s="118"/>
      <c r="H88" s="119"/>
      <c r="I88" s="118"/>
      <c r="J88" s="120"/>
      <c r="K88" s="118"/>
      <c r="L88" s="120"/>
      <c r="M88" s="121">
        <f>SUM(M8:M87)</f>
        <v>0</v>
      </c>
    </row>
    <row r="89" spans="1:13" x14ac:dyDescent="0.35">
      <c r="A89" s="122"/>
      <c r="B89" s="35"/>
      <c r="C89" s="32" t="s">
        <v>102</v>
      </c>
      <c r="D89" s="59" t="s">
        <v>134</v>
      </c>
      <c r="E89" s="28"/>
      <c r="F89" s="28"/>
      <c r="G89" s="28"/>
      <c r="H89" s="9">
        <f>M88</f>
        <v>0</v>
      </c>
      <c r="I89" s="28"/>
      <c r="J89" s="7"/>
      <c r="K89" s="28"/>
      <c r="L89" s="7"/>
      <c r="M89" s="123" t="e">
        <f>H89*D89</f>
        <v>#VALUE!</v>
      </c>
    </row>
    <row r="90" spans="1:13" ht="29.25" customHeight="1" x14ac:dyDescent="0.35">
      <c r="A90" s="122"/>
      <c r="B90" s="35"/>
      <c r="C90" s="17" t="s">
        <v>61</v>
      </c>
      <c r="D90" s="23"/>
      <c r="E90" s="34"/>
      <c r="F90" s="34"/>
      <c r="G90" s="34"/>
      <c r="H90" s="8"/>
      <c r="I90" s="34"/>
      <c r="J90" s="8"/>
      <c r="K90" s="34"/>
      <c r="L90" s="8"/>
      <c r="M90" s="124" t="e">
        <f>M89+M88</f>
        <v>#VALUE!</v>
      </c>
    </row>
    <row r="91" spans="1:13" x14ac:dyDescent="0.35">
      <c r="A91" s="122"/>
      <c r="B91" s="35"/>
      <c r="C91" s="32" t="s">
        <v>62</v>
      </c>
      <c r="D91" s="59" t="s">
        <v>134</v>
      </c>
      <c r="E91" s="28"/>
      <c r="F91" s="28"/>
      <c r="G91" s="28"/>
      <c r="H91" s="7"/>
      <c r="I91" s="28"/>
      <c r="J91" s="7"/>
      <c r="K91" s="28"/>
      <c r="L91" s="7"/>
      <c r="M91" s="123" t="e">
        <f>M90*D91</f>
        <v>#VALUE!</v>
      </c>
    </row>
    <row r="92" spans="1:13" x14ac:dyDescent="0.35">
      <c r="A92" s="122"/>
      <c r="B92" s="35"/>
      <c r="C92" s="33" t="s">
        <v>61</v>
      </c>
      <c r="D92" s="23"/>
      <c r="E92" s="34"/>
      <c r="F92" s="34"/>
      <c r="G92" s="34"/>
      <c r="H92" s="8"/>
      <c r="I92" s="34"/>
      <c r="J92" s="8"/>
      <c r="K92" s="34"/>
      <c r="L92" s="8"/>
      <c r="M92" s="124" t="e">
        <f>M90+M91</f>
        <v>#VALUE!</v>
      </c>
    </row>
    <row r="93" spans="1:13" x14ac:dyDescent="0.35">
      <c r="A93" s="125"/>
      <c r="B93" s="50"/>
      <c r="C93" s="26" t="s">
        <v>63</v>
      </c>
      <c r="D93" s="59" t="s">
        <v>134</v>
      </c>
      <c r="E93" s="28"/>
      <c r="F93" s="28"/>
      <c r="G93" s="28"/>
      <c r="H93" s="28"/>
      <c r="I93" s="28"/>
      <c r="J93" s="28"/>
      <c r="K93" s="28"/>
      <c r="L93" s="28"/>
      <c r="M93" s="126" t="e">
        <f>M92*D93</f>
        <v>#VALUE!</v>
      </c>
    </row>
    <row r="94" spans="1:13" x14ac:dyDescent="0.35">
      <c r="A94" s="125"/>
      <c r="B94" s="50"/>
      <c r="C94" s="51" t="s">
        <v>61</v>
      </c>
      <c r="D94" s="23"/>
      <c r="E94" s="34"/>
      <c r="F94" s="34"/>
      <c r="G94" s="34"/>
      <c r="H94" s="34"/>
      <c r="I94" s="34"/>
      <c r="J94" s="34"/>
      <c r="K94" s="34"/>
      <c r="L94" s="34"/>
      <c r="M94" s="127" t="e">
        <f>M92+M93</f>
        <v>#VALUE!</v>
      </c>
    </row>
    <row r="95" spans="1:13" ht="32" x14ac:dyDescent="0.45">
      <c r="A95" s="125"/>
      <c r="B95" s="50"/>
      <c r="C95" s="128" t="s">
        <v>103</v>
      </c>
      <c r="D95" s="59" t="s">
        <v>134</v>
      </c>
      <c r="E95" s="28"/>
      <c r="F95" s="28"/>
      <c r="G95" s="28"/>
      <c r="H95" s="28"/>
      <c r="I95" s="28"/>
      <c r="J95" s="28"/>
      <c r="K95" s="28"/>
      <c r="L95" s="28"/>
      <c r="M95" s="126" t="e">
        <f>M94*D95</f>
        <v>#VALUE!</v>
      </c>
    </row>
    <row r="96" spans="1:13" x14ac:dyDescent="0.35">
      <c r="A96" s="125"/>
      <c r="B96" s="50"/>
      <c r="C96" s="51" t="s">
        <v>61</v>
      </c>
      <c r="D96" s="23"/>
      <c r="E96" s="34"/>
      <c r="F96" s="34"/>
      <c r="G96" s="34"/>
      <c r="H96" s="34"/>
      <c r="I96" s="34"/>
      <c r="J96" s="34"/>
      <c r="K96" s="34"/>
      <c r="L96" s="34"/>
      <c r="M96" s="127" t="e">
        <f>M94+M95</f>
        <v>#VALUE!</v>
      </c>
    </row>
    <row r="97" spans="1:13" x14ac:dyDescent="0.35">
      <c r="A97" s="125"/>
      <c r="B97" s="50"/>
      <c r="C97" s="26" t="s">
        <v>64</v>
      </c>
      <c r="D97" s="59">
        <v>0.18</v>
      </c>
      <c r="E97" s="28"/>
      <c r="F97" s="28"/>
      <c r="G97" s="28"/>
      <c r="H97" s="28"/>
      <c r="I97" s="28"/>
      <c r="J97" s="28"/>
      <c r="K97" s="28"/>
      <c r="L97" s="28"/>
      <c r="M97" s="126" t="e">
        <f>M94*D97</f>
        <v>#VALUE!</v>
      </c>
    </row>
    <row r="98" spans="1:13" ht="15" thickBot="1" x14ac:dyDescent="0.4">
      <c r="A98" s="129"/>
      <c r="B98" s="130"/>
      <c r="C98" s="131" t="s">
        <v>65</v>
      </c>
      <c r="D98" s="132"/>
      <c r="E98" s="133"/>
      <c r="F98" s="133"/>
      <c r="G98" s="133"/>
      <c r="H98" s="133"/>
      <c r="I98" s="133"/>
      <c r="J98" s="133"/>
      <c r="K98" s="133"/>
      <c r="L98" s="133"/>
      <c r="M98" s="134" t="e">
        <f>M94+M97</f>
        <v>#VALUE!</v>
      </c>
    </row>
    <row r="100" spans="1:13" ht="16" x14ac:dyDescent="0.45">
      <c r="F100" s="158" t="s">
        <v>135</v>
      </c>
      <c r="G100" s="136"/>
      <c r="H100" s="136"/>
      <c r="I100" s="136"/>
      <c r="J100" s="136"/>
    </row>
    <row r="101" spans="1:13" x14ac:dyDescent="0.35">
      <c r="H101" s="105"/>
    </row>
    <row r="102" spans="1:13" ht="16" x14ac:dyDescent="0.45">
      <c r="F102" s="135"/>
      <c r="G102" s="136"/>
      <c r="H102" s="136"/>
      <c r="I102" s="136"/>
      <c r="J102" s="136"/>
    </row>
    <row r="103" spans="1:13" ht="16" x14ac:dyDescent="0.45">
      <c r="C103" s="136"/>
      <c r="D103" s="143"/>
      <c r="E103" s="136"/>
      <c r="F103" s="135"/>
      <c r="G103" s="136"/>
      <c r="H103" s="136"/>
      <c r="I103" s="136"/>
      <c r="J103" s="136"/>
    </row>
    <row r="104" spans="1:13" ht="16" x14ac:dyDescent="0.45">
      <c r="C104" s="136"/>
      <c r="D104" s="143"/>
      <c r="E104" s="136"/>
      <c r="F104" s="135"/>
      <c r="G104" s="136"/>
      <c r="H104" s="136"/>
      <c r="I104" s="136"/>
      <c r="J104" s="136"/>
    </row>
    <row r="105" spans="1:13" s="93" customFormat="1" ht="15.75" customHeight="1" x14ac:dyDescent="0.35">
      <c r="A105" s="137"/>
      <c r="B105" s="138"/>
      <c r="C105" s="139"/>
      <c r="D105" s="138"/>
      <c r="E105" s="89"/>
      <c r="F105" s="140"/>
      <c r="G105" s="141"/>
      <c r="H105" s="141"/>
      <c r="I105" s="142"/>
      <c r="J105" s="142"/>
      <c r="K105" s="142"/>
      <c r="L105" s="142"/>
      <c r="M105" s="142"/>
    </row>
    <row r="106" spans="1:13" x14ac:dyDescent="0.35">
      <c r="B106" s="138"/>
      <c r="D106" s="138"/>
      <c r="E106" s="89"/>
      <c r="F106" s="140"/>
      <c r="H106" s="141"/>
      <c r="J106" s="142"/>
      <c r="K106" s="142"/>
      <c r="L106" s="142"/>
      <c r="M106" s="142"/>
    </row>
    <row r="107" spans="1:13" x14ac:dyDescent="0.35">
      <c r="M107" s="105"/>
    </row>
  </sheetData>
  <mergeCells count="12">
    <mergeCell ref="A83:A87"/>
    <mergeCell ref="M3:M4"/>
    <mergeCell ref="A3:A4"/>
    <mergeCell ref="A2:M2"/>
    <mergeCell ref="A1:M1"/>
    <mergeCell ref="E3:F3"/>
    <mergeCell ref="G3:H3"/>
    <mergeCell ref="I3:J3"/>
    <mergeCell ref="K3:L3"/>
    <mergeCell ref="B3:B4"/>
    <mergeCell ref="C3:C4"/>
    <mergeCell ref="D3:D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Arkania</cp:lastModifiedBy>
  <cp:lastPrinted>2020-03-16T07:50:56Z</cp:lastPrinted>
  <dcterms:created xsi:type="dcterms:W3CDTF">2017-06-09T19:10:57Z</dcterms:created>
  <dcterms:modified xsi:type="dcterms:W3CDTF">2023-04-25T12:41:05Z</dcterms:modified>
</cp:coreProperties>
</file>