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740" windowHeight="11760"/>
  </bookViews>
  <sheets>
    <sheet name="კრებსითი სატენდერო" sheetId="43" r:id="rId1"/>
  </sheets>
  <externalReferences>
    <externalReference r:id="rId2"/>
  </externalReferences>
  <definedNames>
    <definedName name="_xlnm._FilterDatabase" localSheetId="0" hidden="1">'კრებსითი სატენდერო'!$A$6:$G$100</definedName>
    <definedName name="Project_Description">'[1]NPV_IRR Calc'!$L$5:$U$10</definedName>
    <definedName name="Project_Title">'[1]NPV_IRR Calc'!$L$3:$U$3</definedName>
    <definedName name="rate">'[1]IDC Calc'!$Q$24</definedName>
    <definedName name="term">'[1]IDC Calc'!$C$16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0" i="43" l="1"/>
  <c r="F99" i="43"/>
  <c r="F98" i="43"/>
  <c r="F93" i="43"/>
  <c r="F94" i="43" s="1"/>
  <c r="F95" i="43" s="1"/>
  <c r="F96" i="43" s="1"/>
  <c r="F97" i="43" s="1"/>
  <c r="F85" i="43" l="1"/>
  <c r="F84" i="43"/>
  <c r="F83" i="43"/>
  <c r="F82" i="43"/>
  <c r="F81" i="43"/>
  <c r="F80" i="43"/>
  <c r="F79" i="43"/>
  <c r="F78" i="43"/>
  <c r="F77" i="43"/>
  <c r="F76" i="43"/>
  <c r="F75" i="43"/>
  <c r="F74" i="43"/>
  <c r="F73" i="43"/>
  <c r="F72" i="43"/>
  <c r="F71" i="43"/>
  <c r="F70" i="43"/>
  <c r="F69" i="43"/>
  <c r="F68" i="43"/>
  <c r="F67" i="43"/>
  <c r="F66" i="43"/>
  <c r="F65" i="43"/>
  <c r="F64" i="43"/>
  <c r="F61" i="43"/>
  <c r="F60" i="43"/>
  <c r="F59" i="43"/>
  <c r="F58" i="43"/>
  <c r="F57" i="43"/>
  <c r="F55" i="43"/>
  <c r="F54" i="43"/>
  <c r="F53" i="43"/>
  <c r="F51" i="43"/>
  <c r="F50" i="43"/>
  <c r="F49" i="43"/>
  <c r="F48" i="43"/>
  <c r="F46" i="43"/>
  <c r="F45" i="43"/>
  <c r="F44" i="43"/>
  <c r="F43" i="43"/>
  <c r="F42" i="43"/>
  <c r="F41" i="43"/>
  <c r="F40" i="43"/>
  <c r="F39" i="43"/>
  <c r="F38" i="43"/>
  <c r="F37" i="43"/>
  <c r="F36" i="43"/>
  <c r="F35" i="43"/>
  <c r="F34" i="43"/>
  <c r="F33" i="43"/>
  <c r="F32" i="43"/>
  <c r="F31" i="43"/>
  <c r="F30" i="43"/>
  <c r="F29" i="43"/>
  <c r="F28" i="43"/>
  <c r="F27" i="43"/>
  <c r="F26" i="43"/>
  <c r="F25" i="43"/>
  <c r="F24" i="43"/>
  <c r="F23" i="43"/>
  <c r="F22" i="43"/>
  <c r="F21" i="43"/>
  <c r="F20" i="43"/>
  <c r="F19" i="43"/>
  <c r="F18" i="43"/>
  <c r="F17" i="43"/>
  <c r="F16" i="43"/>
  <c r="F15" i="43"/>
  <c r="F14" i="43"/>
  <c r="F13" i="43"/>
  <c r="F12" i="43"/>
  <c r="F11" i="43"/>
  <c r="F10" i="43"/>
  <c r="F9" i="43"/>
  <c r="F8" i="43"/>
  <c r="F2" i="43" l="1"/>
  <c r="F86" i="43"/>
  <c r="F90" i="43" s="1"/>
  <c r="F92" i="43" s="1"/>
</calcChain>
</file>

<file path=xl/sharedStrings.xml><?xml version="1.0" encoding="utf-8"?>
<sst xmlns="http://schemas.openxmlformats.org/spreadsheetml/2006/main" count="311" uniqueCount="145">
  <si>
    <t>N</t>
  </si>
  <si>
    <t xml:space="preserve">სამუშაოს დასახელება </t>
  </si>
  <si>
    <t>განზ. ერთ.</t>
  </si>
  <si>
    <t>ერთ.ფასი</t>
  </si>
  <si>
    <t>სულ პირდაპირი ხარჯები</t>
  </si>
  <si>
    <t>სულ</t>
  </si>
  <si>
    <t>გეგმიური მოგება</t>
  </si>
  <si>
    <t>რაოდენობა</t>
  </si>
  <si>
    <t xml:space="preserve">  სულ                                 (ლარი)</t>
  </si>
  <si>
    <t>დ.ღ.გ.</t>
  </si>
  <si>
    <t>ზედნადები ხარჯები</t>
  </si>
  <si>
    <t>კონტრაქტორის მომსახურება</t>
  </si>
  <si>
    <t>კონტრაქტორის მასალა</t>
  </si>
  <si>
    <t>ზედნადები ხარჯები მოწყობილობის მონტაჟზე</t>
  </si>
  <si>
    <t>ზედნადები ხარჯები ელტექნიკური სამონტაჟო სამუშაოების ხელფასიდან</t>
  </si>
  <si>
    <t>სატუმბოს ტექნოლოგიური ნაწილი</t>
  </si>
  <si>
    <t>სამშენებლო ნაწილი</t>
  </si>
  <si>
    <t>ტუმბოების ავტომატიზაცია  (მართვისა და მონიტორინგის GSM/GPRS  სისტემა)</t>
  </si>
  <si>
    <t xml:space="preserve">ვიდეომეთვალყურეობის სისტემის მოწყობა </t>
  </si>
  <si>
    <t>უსაფრთხოების სიგნალიზაციის სისტემის მოწყობა</t>
  </si>
  <si>
    <t xml:space="preserve"> ელ. ენერგიის ჩართვის მოთხოვნილი სინძლავრე 1-10 კვტ.  0.4 კვ. ფარგლებში   </t>
  </si>
  <si>
    <t xml:space="preserve">ჭკვიანი მრიცხველის მოწყობის საფასური </t>
  </si>
  <si>
    <t>ტაბიძის ქ. #49-ში წყალსადენის სატუმბო სადგურის მოწყობის პროექტი</t>
  </si>
  <si>
    <t>1</t>
  </si>
  <si>
    <t>მ</t>
  </si>
  <si>
    <t>2</t>
  </si>
  <si>
    <t>3</t>
  </si>
  <si>
    <t>4</t>
  </si>
  <si>
    <t>ტ</t>
  </si>
  <si>
    <t>5</t>
  </si>
  <si>
    <t>მ2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</si>
  <si>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</si>
  <si>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</si>
  <si>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</si>
  <si>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</si>
  <si>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</si>
  <si>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</si>
  <si>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</si>
  <si>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</si>
  <si>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</si>
  <si>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</si>
  <si>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</si>
  <si>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16-1</t>
  </si>
  <si>
    <t>17</t>
  </si>
  <si>
    <t>18</t>
  </si>
  <si>
    <t>19</t>
  </si>
  <si>
    <t>20</t>
  </si>
  <si>
    <t>20-1</t>
  </si>
  <si>
    <t>ც</t>
  </si>
  <si>
    <t>21</t>
  </si>
  <si>
    <t>22</t>
  </si>
  <si>
    <t>გრძ. მ</t>
  </si>
  <si>
    <t>ცალი</t>
  </si>
  <si>
    <t>კომპ.</t>
  </si>
  <si>
    <t>1-1</t>
  </si>
  <si>
    <t>ტუმბო-აგრეგატის გაშვება გამართვა რევიზია</t>
  </si>
  <si>
    <t>ელექტროენერგიის ხარჯი აგრეგატის გამოცდისათვის</t>
  </si>
  <si>
    <t>კვტ.სთ.</t>
  </si>
  <si>
    <t>თითბერის ფილტრი შიდა ხრახნით d=50 მმ; მოწყობა</t>
  </si>
  <si>
    <t>თითბერის ფილტრი შიდა ხრახნით d=50 მმ;</t>
  </si>
  <si>
    <t>ფოლადის მილყელი ორივე მხრიდან გარე ხრხნით d=50 მმ; L=120მმ მოწყობა</t>
  </si>
  <si>
    <t>5-1</t>
  </si>
  <si>
    <t>ფოლადის მილყელი ორივე მხრიდან გარე ხრხნით d=50 მმ; L=120მმ</t>
  </si>
  <si>
    <t>6-1</t>
  </si>
  <si>
    <t>ფოლადის დამხშობი შიდა ხრახნით d=50 მმ PN16</t>
  </si>
  <si>
    <t>7-1</t>
  </si>
  <si>
    <t>პოლიპროპილენის მუხლი ∠90° d=63 მმ PP-R PN16</t>
  </si>
  <si>
    <t>8-1</t>
  </si>
  <si>
    <t>პოლიპროპილენის მუხლი ∠45° d=63 მმ PP-R PN16</t>
  </si>
  <si>
    <t>9-1</t>
  </si>
  <si>
    <t>პოლიპროპილენის ქურო d=63 მმ PP-R PN16</t>
  </si>
  <si>
    <t>10-1</t>
  </si>
  <si>
    <t>პოლიპროპილენის გადამყვანი 63/40 მმ PN16</t>
  </si>
  <si>
    <t>15-1</t>
  </si>
  <si>
    <t>პოლიპროპილენის ვენტილი 40 მმ PN16</t>
  </si>
  <si>
    <t>პოლიპროპილენის მუხლი d=40 მმ α=90° PN16</t>
  </si>
  <si>
    <t>19-1</t>
  </si>
  <si>
    <t>პოლიპროპილენის მუხლი Ø50</t>
  </si>
  <si>
    <t>ტრაპი Ø50</t>
  </si>
  <si>
    <t>22-1</t>
  </si>
  <si>
    <t>ჩასატანებელი დეტალის (სულ 4 ცალი) მოწყობა ლითონის სვეტებისთვის (არმატურა დ=12-0.045ტნ; ფოლადის ფურცელი 8X200X200-0.0101ტნ)</t>
  </si>
  <si>
    <t>იატაკების მოწყობა კერამიკული ფილებით (მეტლახი)</t>
  </si>
  <si>
    <t>ლითონის კარკასის მოწყობა სენდიჩპანელებისთვის</t>
  </si>
  <si>
    <t>ორმაგი სენდვიჩპანელების მონტაჟი (სახურავის ჩათვლით)</t>
  </si>
  <si>
    <t>სახურავის კუთხეების მოპირკეთება დაფერილი თუნუქის აქსესუარებით</t>
  </si>
  <si>
    <t>ლითონის კარი</t>
  </si>
  <si>
    <t>ფანჯრის ღიობში ლითონის გისოსის მოწყობა</t>
  </si>
  <si>
    <t>პლასტმასის კარადა 24 მოდულიანი IP-65 დაცვით</t>
  </si>
  <si>
    <t>LED- დიოდური სანათი, თბილი ნათებით, 18 ვტ 4000k</t>
  </si>
  <si>
    <t>სპილენძის ბუნიკი 6 მმ2</t>
  </si>
  <si>
    <t>PE, N გამანაწილებელი სალტე იზოლირებული</t>
  </si>
  <si>
    <t>ქანჩ-ჭანჭიკი (დამიწების დასამაგრებლად)</t>
  </si>
  <si>
    <t>ავტომატური ტუმბო-აგრეგატის შეძენა-მოწყობა (2+1), წარმადობა Q=5 მ3/სთ; H=40 მ; Pდადგ=2.25 კვტ. ერთი ტუმბოს ხარჯი Q=2.5 მ³/სთ; H=40 მ N=0.75 კვტ სიხშირული მართვის კოპლექტაციით: ავტომატური მართვის კარადა: სიხშირის რეგულატორით, მშრალი სვლისგან დაცვის რელეთი, მიწასთან მოკლე შეერთების დაცვის რელეთი, ფაზის დაკარგვისგან დაცვის რელეთი. დამწნეხი და შემწოვი კოლექტორით; მანომეტრი დამწნეხ და შემწოვ კოლექტორზე; წნევის სენსორი; გამაფართოვებელი ავზით 100ლ</t>
  </si>
  <si>
    <t>გადამყვანი პოლიპრ/ფოლადზე, მოძრავი ქანჩით, შიდა ხრახნით d=63/50(2") მმ PP-R PN16 მოწყობა</t>
  </si>
  <si>
    <t>გადამყვანი პოლიპრ/ფოლადზე, მოძრავი ქანჩით, შიდა ხრახნით d=63/50(2") მმ PP-R PN16</t>
  </si>
  <si>
    <t>პოლიპროპილენის მილი PP-R PN16 d=63 მმ;</t>
  </si>
  <si>
    <t>პოლიპროპილენის მილი PP-R PN16 d=63 მმ; ჰიდრავლიკური გამოცდა</t>
  </si>
  <si>
    <t>პოლიპროპილენის მილი PP-R PN16 d=63 მმ; მილის დეზინფექცია ქლორიანი წყლით და გამორეცხვა</t>
  </si>
  <si>
    <t>d=63 მმ მილის კედელზე სამაგრი ხამუთი;</t>
  </si>
  <si>
    <t>პოლიპროპილენის მილი PP-R PN16 d=40 მმ; მოწყობა</t>
  </si>
  <si>
    <t>პოლიპროპილენის მილი PP-R PN16 d=40 მმ;</t>
  </si>
  <si>
    <t>გადამყვანი პოლიპრ/ფოლადზე, მოძრავი ქანჩით, გარე ხრახნით d=40/32(1 1/4") მმ PP-R PN16</t>
  </si>
  <si>
    <t>M 200 B25 მარკის ბეტონის საფარის მოწყობა, არმატურა A240c 0.036ტნ</t>
  </si>
  <si>
    <t>იატაკზე ქვიშაცემენტის ხსნარის მოჭიმვა (სიმაღლით 4 სმ)</t>
  </si>
  <si>
    <t>სენდვიჩპანელებისთვის ლითონის კარკასის მოწყობა (მილკვადრატი 60*60*3 - 35 მ; მილკვადრატი 40X60X3 - 2.32მ; შველერი (12П-15.9მ)</t>
  </si>
  <si>
    <t>რკინის კარის შეძენა მონტაჟი 1.98კვ.მ. (1 ცალი)</t>
  </si>
  <si>
    <t>ლითონის კონსტრუქციების შეღებვა ზეთოვანი საღებავით 2-ჯერ</t>
  </si>
  <si>
    <t>მილკვადრათებისგან შედგენილ კონსტრუქციაზე პერფორირებული უჟანგავი ლითონის ფურცლის სისქით: 2 მმ (გაკვრა ხრახნიანი სამაგრებით)</t>
  </si>
  <si>
    <t>მეტალო-პლასტმასის ფრამუგის მოწყობა, გაღებისა და გადმოკიდების მექანიზმით (მწერების დამცავი ბადით)</t>
  </si>
  <si>
    <t>ელექტროტექნიკური ნაწილი</t>
  </si>
  <si>
    <t>თავი სამონტაჟო სამუშაოები</t>
  </si>
  <si>
    <t>სამფაზა ავტომატური ამომრთველების 25ა, შეძენა და მონტაჟი</t>
  </si>
  <si>
    <t>სამფაზა ავტომატური ამომრთველების 20ა, შეძენა და მონტაჟი</t>
  </si>
  <si>
    <t>ერთფაზა ავტომატური ამომრთველების 16 ა; 0.22კვ. დიფ. დაცვით შეძენა და მონტაჟი</t>
  </si>
  <si>
    <t>ერთფაზა ავტომატური ამომრთველების 16 ა; 0.22კვ. შეძენა და მონტაჟი</t>
  </si>
  <si>
    <t>ერთფაზა ავტომატური ამომრთველების 6ა; 0.22კვ. შეძენა და მონტაჟი</t>
  </si>
  <si>
    <t>სპილენძის ძარღვებიანი ორმაგი იზოლაციით კაბელის შეძენა და მონტაჟი კვეთით: (5X6) მმ2 0.4 კვ. (თხრილში)</t>
  </si>
  <si>
    <t>სპილენძის ძარღვებიანი ორმაგი იზოლაციით კაბელის შეძენა და მონტაჟი კვეთით: (5X2.5) მმ2 0.4 კვ.</t>
  </si>
  <si>
    <t>სპილენძის ძარღვებიანი გამტარი შეძენა და მოწყობა კვეთით: (3X2.5) მმ2 0.22 კვ.</t>
  </si>
  <si>
    <t>სპილენძის ძარღვებიანი გამტარი შეძენა და მოწყობა კვეთით: (3X1.5) მმ2 0.22 კვ.</t>
  </si>
  <si>
    <t>პლასტმასის საკაბელო არხის (50X50)მმ შეძენა და მოწყობა</t>
  </si>
  <si>
    <t>პლასტმასის გოფრირებული მილის შეძენა და მოწყობა d=25 მმ (წითელი)</t>
  </si>
  <si>
    <t>პლასტმასის გოფრირებული მილის შეძენა და მოწყობა d=16 მმ (წითელი)</t>
  </si>
  <si>
    <t>გოფრირებული მილის სამაგრი დუბელი</t>
  </si>
  <si>
    <t>შტეპსელური როზეტის დამიწების კონტაქტით ჰერმეტული შესრულებით შეძენა და მოწყობა 230 ვ. 10 ა.</t>
  </si>
  <si>
    <t>ერთკლავიშიანი ამომრთველი დაყენების შეძენა და მოწყობა 220ვ. 10 ა.</t>
  </si>
  <si>
    <t>დამიწების სადენის 16 მმ</t>
  </si>
  <si>
    <t>gwp</t>
  </si>
  <si>
    <t>14-1</t>
  </si>
  <si>
    <t>პოლიპროპილენის ვენტილის 40 მმ PN16</t>
  </si>
  <si>
    <t>პოლიპროპილენის მუხლის d=40 მმ α=90° PN16 მოწყობა</t>
  </si>
  <si>
    <r>
      <t>მ</t>
    </r>
    <r>
      <rPr>
        <b/>
        <vertAlign val="superscript"/>
        <sz val="10"/>
        <rFont val="Sylfaen"/>
        <family val="1"/>
      </rPr>
      <t>2</t>
    </r>
  </si>
  <si>
    <r>
      <t>მ</t>
    </r>
    <r>
      <rPr>
        <vertAlign val="superscript"/>
        <sz val="10"/>
        <rFont val="Sylfaen"/>
        <family val="1"/>
      </rPr>
      <t>3</t>
    </r>
  </si>
  <si>
    <r>
      <t>მ</t>
    </r>
    <r>
      <rPr>
        <vertAlign val="superscript"/>
        <sz val="10"/>
        <rFont val="Sylfaen"/>
        <family val="1"/>
      </rPr>
      <t>2</t>
    </r>
  </si>
  <si>
    <t>პოლიპროპილენის ქუროს d=63 მმ PP-R PN16 მოწყობა</t>
  </si>
  <si>
    <t>პოლიპროპილენის მილის PP-R PN16 d=63 მმ; მოწყობა</t>
  </si>
  <si>
    <t>პოლიპროპილენის გადამყვანის 63/40 მმ PN16 მოწყობა</t>
  </si>
  <si>
    <t>პოლიპროპილენის მილის PP-R PN16 d=40 მმ; ჰიდრავლიკური გამოცდა</t>
  </si>
  <si>
    <t>პოლიპროპილენის მილის PP-R PN16 d=40 მმ; მილის დეზინფექცია ქლორიანი წყლით და გამორეცხვა</t>
  </si>
  <si>
    <t>პოლიპროპილენის მუხლის Ø50 მოწყობა</t>
  </si>
  <si>
    <t>ტრაპის Ø50 მოწყობა</t>
  </si>
  <si>
    <t>გადამყვანი პოლიპრ/ფოლადზე, მოძრავი ქანჩით, გარე ხრახნით d=40/32(1 1/4") მმ PP-R PN16 მოწყობა</t>
  </si>
  <si>
    <t>21-</t>
  </si>
  <si>
    <t>3-</t>
  </si>
  <si>
    <t>4-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</si>
</sst>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(* #,##0.00_);_(* \(#,##0.00\);_(* &quot;-&quot;??_);_(@_)"/>
    <numFmt numFmtId="164" formatCode="_-* #,##0.00_р_._-;\-* #,##0.00_р_._-;_-* &quot;-&quot;??_р_._-;_-@_-"/>
    <numFmt numFmtId="166" formatCode="_(#,##0_);_(\(#,##0\);_(\ \-\ _);_(@_)"/>
    <numFmt numFmtId="169" formatCode="0.0"/>
    <numFmt numFmtId="170" formatCode="0.000"/>
    <numFmt numFmtId="173" formatCode="_-* #,##0.0_р_._-;\-* #,##0.0_р_._-;_-* &quot;-&quot;??_р_.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Segoe UI"/>
      <family val="2"/>
    </font>
    <font>
      <b/>
      <sz val="10"/>
      <name val="Segoe UI"/>
      <family val="2"/>
    </font>
    <font>
      <sz val="10"/>
      <color theme="1"/>
      <name val="Segoe UI"/>
      <family val="2"/>
    </font>
    <font>
      <sz val="10"/>
      <color rgb="FFFF0000"/>
      <name val="Segoe UI"/>
      <family val="2"/>
    </font>
    <font>
      <sz val="10"/>
      <name val="Arial"/>
      <family val="2"/>
    </font>
    <font>
      <sz val="10"/>
      <name val="Sylfaen"/>
      <family val="1"/>
    </font>
    <font>
      <b/>
      <vertAlign val="superscript"/>
      <sz val="10"/>
      <name val="Sylfaen"/>
      <family val="1"/>
    </font>
    <font>
      <b/>
      <sz val="10"/>
      <name val="Calibri"/>
      <family val="2"/>
      <charset val="204"/>
      <scheme val="minor"/>
    </font>
    <font>
      <sz val="10"/>
      <name val="Sylfaen"/>
      <family val="1"/>
      <charset val="204"/>
    </font>
    <font>
      <vertAlign val="superscript"/>
      <sz val="10"/>
      <name val="Sylfaen"/>
      <family val="1"/>
    </font>
    <font>
      <sz val="10"/>
      <color theme="1"/>
      <name val="AcadNusx"/>
    </font>
    <font>
      <sz val="10"/>
      <name val="AcadNusx"/>
    </font>
    <font>
      <b/>
      <sz val="10"/>
      <name val="Sylfae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2">
    <xf numFmtId="0" fontId="0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3" fillId="0" borderId="0"/>
    <xf numFmtId="0" fontId="2" fillId="0" borderId="0"/>
    <xf numFmtId="43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164" fontId="2" fillId="0" borderId="0" applyFont="0" applyFill="0" applyBorder="0" applyAlignment="0" applyProtection="0"/>
    <xf numFmtId="0" fontId="2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8" fillId="0" borderId="0"/>
    <xf numFmtId="0" fontId="2" fillId="0" borderId="0"/>
    <xf numFmtId="164" fontId="2" fillId="0" borderId="0" applyFont="0" applyFill="0" applyBorder="0" applyAlignment="0" applyProtection="0"/>
    <xf numFmtId="0" fontId="8" fillId="0" borderId="0"/>
    <xf numFmtId="0" fontId="2" fillId="0" borderId="0"/>
    <xf numFmtId="0" fontId="1" fillId="0" borderId="0"/>
    <xf numFmtId="0" fontId="8" fillId="0" borderId="0"/>
  </cellStyleXfs>
  <cellXfs count="128">
    <xf numFmtId="0" fontId="0" fillId="0" borderId="0" xfId="0"/>
    <xf numFmtId="0" fontId="5" fillId="2" borderId="9" xfId="1" applyFont="1" applyFill="1" applyBorder="1" applyAlignment="1" applyProtection="1">
      <alignment vertical="center"/>
      <protection locked="0"/>
    </xf>
    <xf numFmtId="43" fontId="4" fillId="2" borderId="9" xfId="6" applyFont="1" applyFill="1" applyBorder="1" applyAlignment="1" applyProtection="1">
      <alignment horizontal="center" vertical="center"/>
      <protection locked="0"/>
    </xf>
    <xf numFmtId="43" fontId="5" fillId="2" borderId="9" xfId="6" applyFont="1" applyFill="1" applyBorder="1" applyAlignment="1" applyProtection="1">
      <alignment horizontal="center" vertical="center"/>
      <protection locked="0"/>
    </xf>
    <xf numFmtId="0" fontId="4" fillId="2" borderId="9" xfId="1" applyFont="1" applyFill="1" applyBorder="1" applyAlignment="1">
      <alignment vertical="center"/>
    </xf>
    <xf numFmtId="43" fontId="5" fillId="2" borderId="9" xfId="6" applyFont="1" applyFill="1" applyBorder="1" applyAlignment="1">
      <alignment horizontal="center" vertical="center"/>
    </xf>
    <xf numFmtId="43" fontId="4" fillId="2" borderId="9" xfId="6" applyFont="1" applyFill="1" applyBorder="1" applyAlignment="1">
      <alignment horizontal="center" vertical="center"/>
    </xf>
    <xf numFmtId="0" fontId="5" fillId="2" borderId="9" xfId="1" applyFont="1" applyFill="1" applyBorder="1" applyAlignment="1">
      <alignment vertical="center"/>
    </xf>
    <xf numFmtId="0" fontId="5" fillId="2" borderId="6" xfId="1" applyFont="1" applyFill="1" applyBorder="1" applyAlignment="1">
      <alignment vertical="center"/>
    </xf>
    <xf numFmtId="43" fontId="5" fillId="2" borderId="6" xfId="6" applyFont="1" applyFill="1" applyBorder="1" applyAlignment="1">
      <alignment horizontal="center" vertical="center"/>
    </xf>
    <xf numFmtId="166" fontId="5" fillId="0" borderId="1" xfId="1" applyNumberFormat="1" applyFont="1" applyFill="1" applyBorder="1" applyAlignment="1">
      <alignment horizontal="right" vertical="center"/>
    </xf>
    <xf numFmtId="0" fontId="4" fillId="0" borderId="0" xfId="1" applyFont="1" applyFill="1" applyAlignment="1">
      <alignment vertical="center"/>
    </xf>
    <xf numFmtId="9" fontId="4" fillId="0" borderId="17" xfId="1" applyNumberFormat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 wrapText="1"/>
    </xf>
    <xf numFmtId="9" fontId="4" fillId="2" borderId="9" xfId="12" applyFont="1" applyFill="1" applyBorder="1" applyAlignment="1" applyProtection="1">
      <alignment horizontal="center" vertical="center"/>
      <protection locked="0"/>
    </xf>
    <xf numFmtId="9" fontId="4" fillId="2" borderId="9" xfId="12" applyFont="1" applyFill="1" applyBorder="1" applyAlignment="1">
      <alignment horizontal="center" vertical="center"/>
    </xf>
    <xf numFmtId="9" fontId="5" fillId="2" borderId="9" xfId="12" applyFont="1" applyFill="1" applyBorder="1" applyAlignment="1">
      <alignment horizontal="center" vertical="center"/>
    </xf>
    <xf numFmtId="9" fontId="5" fillId="2" borderId="6" xfId="12" applyFont="1" applyFill="1" applyBorder="1" applyAlignment="1">
      <alignment horizontal="center" vertical="center"/>
    </xf>
    <xf numFmtId="0" fontId="4" fillId="2" borderId="15" xfId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vertical="center"/>
    </xf>
    <xf numFmtId="0" fontId="6" fillId="0" borderId="0" xfId="0" applyFont="1"/>
    <xf numFmtId="0" fontId="5" fillId="2" borderId="1" xfId="1" applyFont="1" applyFill="1" applyBorder="1" applyAlignment="1">
      <alignment vertical="center"/>
    </xf>
    <xf numFmtId="49" fontId="4" fillId="2" borderId="0" xfId="1" applyNumberFormat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vertical="center"/>
    </xf>
    <xf numFmtId="49" fontId="4" fillId="2" borderId="8" xfId="1" applyNumberFormat="1" applyFont="1" applyFill="1" applyBorder="1" applyAlignment="1">
      <alignment horizontal="center" vertical="center"/>
    </xf>
    <xf numFmtId="0" fontId="4" fillId="2" borderId="9" xfId="1" applyFont="1" applyFill="1" applyBorder="1" applyAlignment="1">
      <alignment horizontal="center" vertical="center" wrapText="1"/>
    </xf>
    <xf numFmtId="0" fontId="4" fillId="2" borderId="9" xfId="1" applyFont="1" applyFill="1" applyBorder="1" applyAlignment="1">
      <alignment horizontal="center" vertical="center"/>
    </xf>
    <xf numFmtId="1" fontId="4" fillId="2" borderId="9" xfId="1" applyNumberFormat="1" applyFont="1" applyFill="1" applyBorder="1" applyAlignment="1">
      <alignment horizontal="center" vertical="center"/>
    </xf>
    <xf numFmtId="0" fontId="6" fillId="0" borderId="0" xfId="0" applyFont="1" applyAlignment="1"/>
    <xf numFmtId="0" fontId="6" fillId="0" borderId="11" xfId="0" applyFont="1" applyBorder="1" applyAlignment="1"/>
    <xf numFmtId="0" fontId="4" fillId="2" borderId="11" xfId="1" applyFont="1" applyFill="1" applyBorder="1" applyAlignment="1">
      <alignment vertical="center"/>
    </xf>
    <xf numFmtId="0" fontId="5" fillId="0" borderId="1" xfId="1" applyFont="1" applyFill="1" applyBorder="1" applyAlignment="1">
      <alignment vertical="center"/>
    </xf>
    <xf numFmtId="49" fontId="4" fillId="2" borderId="14" xfId="1" applyNumberFormat="1" applyFont="1" applyFill="1" applyBorder="1" applyAlignment="1">
      <alignment horizontal="center" vertical="center"/>
    </xf>
    <xf numFmtId="1" fontId="4" fillId="2" borderId="12" xfId="1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0" fontId="5" fillId="2" borderId="12" xfId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2" fontId="4" fillId="0" borderId="11" xfId="1" applyNumberFormat="1" applyFont="1" applyFill="1" applyBorder="1" applyAlignment="1" applyProtection="1">
      <alignment horizontal="center" vertical="center"/>
      <protection locked="0"/>
    </xf>
    <xf numFmtId="49" fontId="4" fillId="0" borderId="11" xfId="0" applyNumberFormat="1" applyFont="1" applyFill="1" applyBorder="1" applyAlignment="1" applyProtection="1">
      <alignment horizontal="center" vertical="center"/>
      <protection locked="0"/>
    </xf>
    <xf numFmtId="0" fontId="4" fillId="0" borderId="11" xfId="1" applyFont="1" applyFill="1" applyBorder="1" applyAlignment="1">
      <alignment horizontal="center" vertical="center"/>
    </xf>
    <xf numFmtId="169" fontId="4" fillId="0" borderId="11" xfId="1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169" fontId="4" fillId="0" borderId="11" xfId="2" applyNumberFormat="1" applyFont="1" applyFill="1" applyBorder="1" applyAlignment="1">
      <alignment horizontal="center" vertical="center"/>
    </xf>
    <xf numFmtId="43" fontId="7" fillId="0" borderId="0" xfId="0" applyNumberFormat="1" applyFont="1"/>
    <xf numFmtId="0" fontId="4" fillId="0" borderId="11" xfId="15" applyFont="1" applyFill="1" applyBorder="1" applyAlignment="1">
      <alignment vertical="center"/>
    </xf>
    <xf numFmtId="0" fontId="4" fillId="0" borderId="13" xfId="15" applyFont="1" applyFill="1" applyBorder="1" applyAlignment="1">
      <alignment vertical="center"/>
    </xf>
    <xf numFmtId="0" fontId="4" fillId="2" borderId="12" xfId="1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9" fillId="2" borderId="11" xfId="19" applyFont="1" applyFill="1" applyBorder="1" applyAlignment="1" applyProtection="1">
      <alignment horizontal="center" vertical="center"/>
      <protection locked="0"/>
    </xf>
    <xf numFmtId="49" fontId="9" fillId="2" borderId="10" xfId="1" applyNumberFormat="1" applyFont="1" applyFill="1" applyBorder="1" applyAlignment="1" applyProtection="1">
      <alignment horizontal="center" vertical="center"/>
      <protection locked="0"/>
    </xf>
    <xf numFmtId="0" fontId="9" fillId="2" borderId="11" xfId="0" applyFont="1" applyFill="1" applyBorder="1" applyAlignment="1">
      <alignment horizontal="center" vertical="center"/>
    </xf>
    <xf numFmtId="2" fontId="9" fillId="2" borderId="11" xfId="0" applyNumberFormat="1" applyFont="1" applyFill="1" applyBorder="1" applyAlignment="1">
      <alignment horizontal="center" vertical="center"/>
    </xf>
    <xf numFmtId="2" fontId="12" fillId="2" borderId="11" xfId="0" applyNumberFormat="1" applyFont="1" applyFill="1" applyBorder="1" applyAlignment="1">
      <alignment horizontal="center" vertical="center"/>
    </xf>
    <xf numFmtId="0" fontId="12" fillId="2" borderId="11" xfId="1" applyFont="1" applyFill="1" applyBorder="1" applyAlignment="1">
      <alignment horizontal="center" vertical="center"/>
    </xf>
    <xf numFmtId="169" fontId="12" fillId="2" borderId="11" xfId="1" applyNumberFormat="1" applyFont="1" applyFill="1" applyBorder="1" applyAlignment="1">
      <alignment horizontal="center" vertical="center"/>
    </xf>
    <xf numFmtId="0" fontId="12" fillId="2" borderId="11" xfId="0" applyFont="1" applyFill="1" applyBorder="1" applyAlignment="1">
      <alignment horizontal="center" vertical="center"/>
    </xf>
    <xf numFmtId="169" fontId="12" fillId="2" borderId="11" xfId="0" applyNumberFormat="1" applyFont="1" applyFill="1" applyBorder="1" applyAlignment="1">
      <alignment horizontal="center" vertical="center"/>
    </xf>
    <xf numFmtId="169" fontId="12" fillId="2" borderId="11" xfId="2" applyNumberFormat="1" applyFont="1" applyFill="1" applyBorder="1" applyAlignment="1">
      <alignment horizontal="center" vertical="center"/>
    </xf>
    <xf numFmtId="49" fontId="9" fillId="2" borderId="10" xfId="0" applyNumberFormat="1" applyFont="1" applyFill="1" applyBorder="1" applyAlignment="1" applyProtection="1">
      <alignment horizontal="center" vertical="center"/>
      <protection locked="0"/>
    </xf>
    <xf numFmtId="49" fontId="12" fillId="2" borderId="10" xfId="0" applyNumberFormat="1" applyFont="1" applyFill="1" applyBorder="1" applyAlignment="1">
      <alignment horizontal="center" vertical="center"/>
    </xf>
    <xf numFmtId="169" fontId="9" fillId="2" borderId="11" xfId="0" applyNumberFormat="1" applyFont="1" applyFill="1" applyBorder="1" applyAlignment="1">
      <alignment horizontal="center" vertical="center"/>
    </xf>
    <xf numFmtId="49" fontId="12" fillId="0" borderId="10" xfId="0" applyNumberFormat="1" applyFont="1" applyFill="1" applyBorder="1" applyAlignment="1">
      <alignment horizontal="center" vertical="center"/>
    </xf>
    <xf numFmtId="0" fontId="9" fillId="2" borderId="16" xfId="0" applyFont="1" applyFill="1" applyBorder="1" applyAlignment="1">
      <alignment horizontal="center" vertical="center"/>
    </xf>
    <xf numFmtId="2" fontId="9" fillId="2" borderId="16" xfId="1" applyNumberFormat="1" applyFont="1" applyFill="1" applyBorder="1" applyAlignment="1">
      <alignment horizontal="center" vertical="center"/>
    </xf>
    <xf numFmtId="2" fontId="9" fillId="2" borderId="16" xfId="0" applyNumberFormat="1" applyFont="1" applyFill="1" applyBorder="1" applyAlignment="1">
      <alignment horizontal="center" vertical="center"/>
    </xf>
    <xf numFmtId="0" fontId="14" fillId="2" borderId="10" xfId="0" applyFont="1" applyFill="1" applyBorder="1" applyAlignment="1">
      <alignment horizontal="center" vertical="center"/>
    </xf>
    <xf numFmtId="2" fontId="14" fillId="2" borderId="11" xfId="17" applyNumberFormat="1" applyFont="1" applyFill="1" applyBorder="1" applyAlignment="1">
      <alignment horizontal="center" vertical="center"/>
    </xf>
    <xf numFmtId="2" fontId="8" fillId="2" borderId="11" xfId="21" applyNumberFormat="1" applyFont="1" applyFill="1" applyBorder="1" applyAlignment="1">
      <alignment horizontal="center" vertical="center"/>
    </xf>
    <xf numFmtId="0" fontId="15" fillId="2" borderId="10" xfId="18" applyFont="1" applyFill="1" applyBorder="1" applyAlignment="1">
      <alignment horizontal="center" vertical="center"/>
    </xf>
    <xf numFmtId="170" fontId="14" fillId="2" borderId="11" xfId="17" applyNumberFormat="1" applyFont="1" applyFill="1" applyBorder="1" applyAlignment="1">
      <alignment horizontal="center" vertical="center"/>
    </xf>
    <xf numFmtId="170" fontId="8" fillId="2" borderId="11" xfId="0" applyNumberFormat="1" applyFont="1" applyFill="1" applyBorder="1" applyAlignment="1">
      <alignment horizontal="center" vertical="center"/>
    </xf>
    <xf numFmtId="170" fontId="12" fillId="2" borderId="11" xfId="2" applyNumberFormat="1" applyFont="1" applyFill="1" applyBorder="1" applyAlignment="1">
      <alignment horizontal="center" vertical="center"/>
    </xf>
    <xf numFmtId="2" fontId="12" fillId="2" borderId="11" xfId="2" applyNumberFormat="1" applyFont="1" applyFill="1" applyBorder="1" applyAlignment="1">
      <alignment horizontal="center" vertical="center"/>
    </xf>
    <xf numFmtId="170" fontId="12" fillId="2" borderId="11" xfId="1" applyNumberFormat="1" applyFont="1" applyFill="1" applyBorder="1" applyAlignment="1">
      <alignment horizontal="center" vertical="center"/>
    </xf>
    <xf numFmtId="0" fontId="9" fillId="2" borderId="11" xfId="1" applyFont="1" applyFill="1" applyBorder="1" applyAlignment="1">
      <alignment horizontal="center" vertical="center"/>
    </xf>
    <xf numFmtId="2" fontId="9" fillId="2" borderId="11" xfId="1" applyNumberFormat="1" applyFont="1" applyFill="1" applyBorder="1" applyAlignment="1">
      <alignment horizontal="center" vertical="center"/>
    </xf>
    <xf numFmtId="49" fontId="9" fillId="2" borderId="10" xfId="1" applyNumberFormat="1" applyFont="1" applyFill="1" applyBorder="1" applyAlignment="1">
      <alignment horizontal="center" vertical="center"/>
    </xf>
    <xf numFmtId="170" fontId="9" fillId="2" borderId="11" xfId="0" applyNumberFormat="1" applyFont="1" applyFill="1" applyBorder="1" applyAlignment="1">
      <alignment horizontal="center" vertical="center"/>
    </xf>
    <xf numFmtId="2" fontId="12" fillId="2" borderId="11" xfId="9" applyNumberFormat="1" applyFont="1" applyFill="1" applyBorder="1" applyAlignment="1">
      <alignment horizontal="center" vertical="center"/>
    </xf>
    <xf numFmtId="0" fontId="9" fillId="2" borderId="19" xfId="19" applyFont="1" applyFill="1" applyBorder="1" applyAlignment="1" applyProtection="1">
      <alignment horizontal="center" vertical="center"/>
      <protection locked="0"/>
    </xf>
    <xf numFmtId="164" fontId="9" fillId="2" borderId="16" xfId="17" applyFont="1" applyFill="1" applyBorder="1" applyAlignment="1">
      <alignment horizontal="center" vertical="center"/>
    </xf>
    <xf numFmtId="0" fontId="9" fillId="2" borderId="10" xfId="19" applyFont="1" applyFill="1" applyBorder="1" applyAlignment="1" applyProtection="1">
      <alignment horizontal="center" vertical="center"/>
      <protection locked="0"/>
    </xf>
    <xf numFmtId="164" fontId="9" fillId="2" borderId="11" xfId="17" applyFont="1" applyFill="1" applyBorder="1" applyAlignment="1">
      <alignment horizontal="center" vertical="center"/>
    </xf>
    <xf numFmtId="169" fontId="9" fillId="2" borderId="11" xfId="19" applyNumberFormat="1" applyFont="1" applyFill="1" applyBorder="1" applyAlignment="1" applyProtection="1">
      <alignment horizontal="center" vertical="center"/>
    </xf>
    <xf numFmtId="169" fontId="9" fillId="2" borderId="11" xfId="19" applyNumberFormat="1" applyFont="1" applyFill="1" applyBorder="1" applyAlignment="1" applyProtection="1">
      <alignment horizontal="center" vertical="center"/>
      <protection locked="0"/>
    </xf>
    <xf numFmtId="0" fontId="9" fillId="2" borderId="11" xfId="0" applyFont="1" applyFill="1" applyBorder="1" applyAlignment="1" applyProtection="1">
      <alignment horizontal="center" vertical="center"/>
      <protection locked="0"/>
    </xf>
    <xf numFmtId="169" fontId="9" fillId="2" borderId="11" xfId="0" applyNumberFormat="1" applyFont="1" applyFill="1" applyBorder="1" applyAlignment="1" applyProtection="1">
      <alignment horizontal="center" vertical="center"/>
    </xf>
    <xf numFmtId="173" fontId="9" fillId="2" borderId="11" xfId="17" applyNumberFormat="1" applyFont="1" applyFill="1" applyBorder="1" applyAlignment="1">
      <alignment horizontal="center" vertical="center"/>
    </xf>
    <xf numFmtId="0" fontId="9" fillId="2" borderId="11" xfId="20" applyFont="1" applyFill="1" applyBorder="1" applyAlignment="1">
      <alignment horizontal="center" vertical="center"/>
    </xf>
    <xf numFmtId="169" fontId="9" fillId="2" borderId="11" xfId="20" applyNumberFormat="1" applyFont="1" applyFill="1" applyBorder="1" applyAlignment="1" applyProtection="1">
      <alignment horizontal="center" vertical="center"/>
    </xf>
    <xf numFmtId="49" fontId="9" fillId="2" borderId="20" xfId="0" applyNumberFormat="1" applyFont="1" applyFill="1" applyBorder="1" applyAlignment="1" applyProtection="1">
      <alignment horizontal="center" vertical="center"/>
      <protection locked="0"/>
    </xf>
    <xf numFmtId="0" fontId="9" fillId="2" borderId="7" xfId="0" applyFont="1" applyFill="1" applyBorder="1" applyAlignment="1" applyProtection="1">
      <alignment horizontal="center" vertical="center"/>
      <protection locked="0"/>
    </xf>
    <xf numFmtId="169" fontId="9" fillId="2" borderId="7" xfId="0" applyNumberFormat="1" applyFont="1" applyFill="1" applyBorder="1" applyAlignment="1" applyProtection="1">
      <alignment horizontal="center" vertical="center"/>
    </xf>
    <xf numFmtId="164" fontId="9" fillId="2" borderId="7" xfId="17" applyFont="1" applyFill="1" applyBorder="1" applyAlignment="1">
      <alignment horizontal="center" vertical="center"/>
    </xf>
    <xf numFmtId="0" fontId="9" fillId="2" borderId="11" xfId="1" applyFont="1" applyFill="1" applyBorder="1" applyAlignment="1">
      <alignment horizontal="left" vertical="center"/>
    </xf>
    <xf numFmtId="0" fontId="12" fillId="2" borderId="11" xfId="0" applyFont="1" applyFill="1" applyBorder="1" applyAlignment="1">
      <alignment vertical="center"/>
    </xf>
    <xf numFmtId="0" fontId="9" fillId="2" borderId="11" xfId="0" applyFont="1" applyFill="1" applyBorder="1" applyAlignment="1">
      <alignment horizontal="left" vertical="center"/>
    </xf>
    <xf numFmtId="0" fontId="12" fillId="2" borderId="11" xfId="16" applyFont="1" applyFill="1" applyBorder="1" applyAlignment="1">
      <alignment horizontal="left" vertical="center"/>
    </xf>
    <xf numFmtId="0" fontId="12" fillId="2" borderId="11" xfId="1" applyFont="1" applyFill="1" applyBorder="1" applyAlignment="1">
      <alignment vertical="center"/>
    </xf>
    <xf numFmtId="49" fontId="9" fillId="2" borderId="19" xfId="0" applyNumberFormat="1" applyFont="1" applyFill="1" applyBorder="1" applyAlignment="1">
      <alignment horizontal="center" vertical="center"/>
    </xf>
    <xf numFmtId="0" fontId="9" fillId="2" borderId="16" xfId="0" applyFont="1" applyFill="1" applyBorder="1" applyAlignment="1">
      <alignment horizontal="left" vertical="center"/>
    </xf>
    <xf numFmtId="0" fontId="9" fillId="2" borderId="11" xfId="0" applyFont="1" applyFill="1" applyBorder="1" applyAlignment="1" applyProtection="1">
      <alignment horizontal="left" vertical="center"/>
    </xf>
    <xf numFmtId="0" fontId="16" fillId="2" borderId="11" xfId="0" applyFont="1" applyFill="1" applyBorder="1" applyAlignment="1">
      <alignment horizontal="center" vertical="center"/>
    </xf>
    <xf numFmtId="49" fontId="9" fillId="2" borderId="10" xfId="0" applyNumberFormat="1" applyFont="1" applyFill="1" applyBorder="1" applyAlignment="1">
      <alignment horizontal="center" vertical="center"/>
    </xf>
    <xf numFmtId="0" fontId="16" fillId="2" borderId="11" xfId="1" applyFont="1" applyFill="1" applyBorder="1" applyAlignment="1">
      <alignment horizontal="center" vertical="center"/>
    </xf>
    <xf numFmtId="0" fontId="12" fillId="2" borderId="11" xfId="0" applyFont="1" applyFill="1" applyBorder="1" applyAlignment="1">
      <alignment horizontal="left" vertical="center"/>
    </xf>
    <xf numFmtId="49" fontId="9" fillId="2" borderId="10" xfId="19" applyNumberFormat="1" applyFont="1" applyFill="1" applyBorder="1" applyAlignment="1">
      <alignment horizontal="center" vertical="center"/>
    </xf>
    <xf numFmtId="0" fontId="12" fillId="2" borderId="11" xfId="19" applyFont="1" applyFill="1" applyBorder="1" applyAlignment="1">
      <alignment vertical="center"/>
    </xf>
    <xf numFmtId="0" fontId="16" fillId="0" borderId="16" xfId="19" applyFont="1" applyFill="1" applyBorder="1" applyAlignment="1" applyProtection="1">
      <alignment horizontal="center" vertical="center"/>
      <protection locked="0"/>
    </xf>
    <xf numFmtId="0" fontId="9" fillId="2" borderId="16" xfId="19" applyFont="1" applyFill="1" applyBorder="1" applyAlignment="1" applyProtection="1">
      <alignment horizontal="center" vertical="center"/>
      <protection locked="0"/>
    </xf>
    <xf numFmtId="0" fontId="9" fillId="2" borderId="11" xfId="19" applyFont="1" applyFill="1" applyBorder="1" applyAlignment="1" applyProtection="1">
      <alignment horizontal="left" vertical="center"/>
      <protection locked="0"/>
    </xf>
    <xf numFmtId="0" fontId="9" fillId="2" borderId="11" xfId="19" applyFont="1" applyFill="1" applyBorder="1" applyAlignment="1" applyProtection="1">
      <alignment vertical="center"/>
      <protection locked="0"/>
    </xf>
    <xf numFmtId="0" fontId="9" fillId="2" borderId="11" xfId="0" applyFont="1" applyFill="1" applyBorder="1" applyAlignment="1" applyProtection="1">
      <alignment horizontal="left" vertical="center"/>
      <protection locked="0"/>
    </xf>
    <xf numFmtId="0" fontId="9" fillId="2" borderId="11" xfId="20" applyFont="1" applyFill="1" applyBorder="1" applyAlignment="1">
      <alignment vertical="center"/>
    </xf>
    <xf numFmtId="0" fontId="9" fillId="2" borderId="7" xfId="0" applyFont="1" applyFill="1" applyBorder="1" applyAlignment="1" applyProtection="1">
      <alignment horizontal="left" vertical="center"/>
      <protection locked="0"/>
    </xf>
    <xf numFmtId="0" fontId="4" fillId="2" borderId="3" xfId="1" applyFont="1" applyFill="1" applyBorder="1" applyAlignment="1">
      <alignment horizontal="center" vertical="center" wrapText="1"/>
    </xf>
    <xf numFmtId="0" fontId="4" fillId="2" borderId="6" xfId="1" applyFont="1" applyFill="1" applyBorder="1" applyAlignment="1">
      <alignment horizontal="center" vertical="center" wrapText="1"/>
    </xf>
    <xf numFmtId="49" fontId="4" fillId="2" borderId="2" xfId="1" applyNumberFormat="1" applyFont="1" applyFill="1" applyBorder="1" applyAlignment="1">
      <alignment horizontal="center" vertical="center"/>
    </xf>
    <xf numFmtId="49" fontId="4" fillId="2" borderId="5" xfId="1" applyNumberFormat="1" applyFont="1" applyFill="1" applyBorder="1" applyAlignment="1">
      <alignment horizontal="center" vertical="center"/>
    </xf>
    <xf numFmtId="0" fontId="4" fillId="2" borderId="4" xfId="1" applyFont="1" applyFill="1" applyBorder="1" applyAlignment="1">
      <alignment horizontal="center" vertical="center" wrapText="1"/>
    </xf>
    <xf numFmtId="0" fontId="4" fillId="2" borderId="7" xfId="1" applyFont="1" applyFill="1" applyBorder="1" applyAlignment="1">
      <alignment horizontal="center" vertical="center" wrapText="1"/>
    </xf>
    <xf numFmtId="2" fontId="4" fillId="2" borderId="3" xfId="1" applyNumberFormat="1" applyFont="1" applyFill="1" applyBorder="1" applyAlignment="1">
      <alignment horizontal="center" vertical="center"/>
    </xf>
    <xf numFmtId="2" fontId="4" fillId="2" borderId="6" xfId="1" applyNumberFormat="1" applyFont="1" applyFill="1" applyBorder="1" applyAlignment="1">
      <alignment horizontal="center" vertical="center"/>
    </xf>
    <xf numFmtId="49" fontId="4" fillId="2" borderId="21" xfId="0" applyNumberFormat="1" applyFont="1" applyFill="1" applyBorder="1" applyAlignment="1">
      <alignment horizontal="center" vertical="center"/>
    </xf>
    <xf numFmtId="9" fontId="5" fillId="2" borderId="22" xfId="12" applyFont="1" applyFill="1" applyBorder="1" applyAlignment="1">
      <alignment horizontal="center" vertical="center"/>
    </xf>
    <xf numFmtId="0" fontId="4" fillId="0" borderId="18" xfId="15" applyFont="1" applyFill="1" applyBorder="1" applyAlignment="1">
      <alignment vertical="center"/>
    </xf>
    <xf numFmtId="0" fontId="6" fillId="0" borderId="11" xfId="0" applyFont="1" applyBorder="1"/>
  </cellXfs>
  <cellStyles count="22">
    <cellStyle name="Comma" xfId="6" builtinId="3"/>
    <cellStyle name="Comma 10" xfId="17"/>
    <cellStyle name="Comma 2" xfId="2"/>
    <cellStyle name="Comma 2 2" xfId="9"/>
    <cellStyle name="Comma 2 4" xfId="7"/>
    <cellStyle name="Comma 3" xfId="13"/>
    <cellStyle name="Comma 4" xfId="14"/>
    <cellStyle name="Normal" xfId="0" builtinId="0"/>
    <cellStyle name="Normal 2" xfId="1"/>
    <cellStyle name="Normal 2 3" xfId="10"/>
    <cellStyle name="Normal 2 9" xfId="19"/>
    <cellStyle name="Normal 3 2" xfId="3"/>
    <cellStyle name="Normal 3 2 2" xfId="15"/>
    <cellStyle name="Normal 5" xfId="5"/>
    <cellStyle name="Normal 6" xfId="20"/>
    <cellStyle name="Normal 8" xfId="8"/>
    <cellStyle name="Normal_gare wyalsadfenigagarini" xfId="21"/>
    <cellStyle name="Normal_gare wyalsadfenigagarini_SAN2008=IIkv" xfId="18"/>
    <cellStyle name="Percent" xfId="12" builtinId="5"/>
    <cellStyle name="Обычный 2" xfId="11"/>
    <cellStyle name="Обычный_Лист1" xfId="4"/>
    <cellStyle name="Обычный_დემონტაჟი" xfId="16"/>
  </cellStyles>
  <dxfs count="5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Users\gakhvlediani\Desktop\Budget%20Review\2015%20&amp;%202016%20Budget\2015%20&amp;%202016%20CAPE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 Project Status"/>
      <sheetName val="2016 Project Valuation"/>
      <sheetName val="NPV_IRR Calc"/>
      <sheetName val="Sensativities"/>
      <sheetName val="IDC Calc"/>
      <sheetName val="PROJECT APPROVAL"/>
    </sheetNames>
    <sheetDataSet>
      <sheetData sheetId="0"/>
      <sheetData sheetId="1"/>
      <sheetData sheetId="2">
        <row r="3"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</row>
        <row r="5"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</row>
        <row r="6"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  <row r="7"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</row>
        <row r="8"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</row>
        <row r="9"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</row>
      </sheetData>
      <sheetData sheetId="3"/>
      <sheetData sheetId="4">
        <row r="16">
          <cell r="C16">
            <v>10</v>
          </cell>
        </row>
        <row r="24">
          <cell r="Q24">
            <v>6.25E-2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2"/>
  <sheetViews>
    <sheetView showGridLines="0" tabSelected="1" zoomScale="80" zoomScaleNormal="80" workbookViewId="0">
      <pane xSplit="2" ySplit="6" topLeftCell="C77" activePane="bottomRight" state="frozen"/>
      <selection pane="topRight" activeCell="C1" sqref="C1"/>
      <selection pane="bottomLeft" activeCell="A7" sqref="A7"/>
      <selection pane="bottomRight" activeCell="K92" sqref="K92"/>
    </sheetView>
  </sheetViews>
  <sheetFormatPr defaultColWidth="8.81640625" defaultRowHeight="16" x14ac:dyDescent="0.45"/>
  <cols>
    <col min="1" max="1" width="6" style="20" customWidth="1"/>
    <col min="2" max="2" width="61.1796875" style="20" customWidth="1"/>
    <col min="3" max="3" width="8.54296875" style="20" customWidth="1"/>
    <col min="4" max="4" width="12.54296875" style="20" bestFit="1" customWidth="1"/>
    <col min="5" max="5" width="11.1796875" style="20" customWidth="1"/>
    <col min="6" max="6" width="13.08984375" style="20" customWidth="1"/>
    <col min="7" max="7" width="31.453125" style="20" bestFit="1" customWidth="1"/>
    <col min="8" max="16384" width="8.81640625" style="20"/>
  </cols>
  <sheetData>
    <row r="1" spans="1:7" ht="16" customHeight="1" x14ac:dyDescent="0.45">
      <c r="A1" s="19" t="s">
        <v>22</v>
      </c>
      <c r="B1" s="19"/>
      <c r="C1" s="19"/>
      <c r="D1" s="19"/>
      <c r="E1" s="19"/>
      <c r="F1" s="19"/>
    </row>
    <row r="2" spans="1:7" ht="16.5" thickBot="1" x14ac:dyDescent="0.5">
      <c r="A2" s="31"/>
      <c r="B2" s="21"/>
      <c r="C2" s="21"/>
      <c r="D2" s="21"/>
      <c r="E2" s="21"/>
      <c r="F2" s="10">
        <f>SUBTOTAL(109,F7:F85)</f>
        <v>0</v>
      </c>
      <c r="G2" s="10"/>
    </row>
    <row r="3" spans="1:7" ht="16.5" thickBot="1" x14ac:dyDescent="0.5">
      <c r="A3" s="22"/>
      <c r="C3" s="23"/>
      <c r="D3" s="23"/>
      <c r="E3" s="23"/>
      <c r="F3" s="23"/>
      <c r="G3" s="11"/>
    </row>
    <row r="4" spans="1:7" ht="14.5" customHeight="1" thickBot="1" x14ac:dyDescent="0.5">
      <c r="A4" s="118" t="s">
        <v>0</v>
      </c>
      <c r="B4" s="120" t="s">
        <v>1</v>
      </c>
      <c r="C4" s="120" t="s">
        <v>2</v>
      </c>
      <c r="D4" s="120" t="s">
        <v>7</v>
      </c>
      <c r="E4" s="122" t="s">
        <v>3</v>
      </c>
      <c r="F4" s="116" t="s">
        <v>8</v>
      </c>
      <c r="G4" s="12"/>
    </row>
    <row r="5" spans="1:7" ht="15" customHeight="1" thickBot="1" x14ac:dyDescent="0.5">
      <c r="A5" s="119"/>
      <c r="B5" s="121"/>
      <c r="C5" s="121"/>
      <c r="D5" s="121"/>
      <c r="E5" s="123"/>
      <c r="F5" s="117"/>
      <c r="G5" s="13"/>
    </row>
    <row r="6" spans="1:7" ht="16.5" thickBot="1" x14ac:dyDescent="0.5">
      <c r="A6" s="24">
        <v>1</v>
      </c>
      <c r="B6" s="25">
        <v>2</v>
      </c>
      <c r="C6" s="25">
        <v>3</v>
      </c>
      <c r="D6" s="25">
        <v>4</v>
      </c>
      <c r="E6" s="26">
        <v>5</v>
      </c>
      <c r="F6" s="27">
        <v>6</v>
      </c>
      <c r="G6" s="18">
        <v>7</v>
      </c>
    </row>
    <row r="7" spans="1:7" s="28" customFormat="1" x14ac:dyDescent="0.45">
      <c r="A7" s="32"/>
      <c r="B7" s="35" t="s">
        <v>15</v>
      </c>
      <c r="C7" s="47"/>
      <c r="D7" s="47"/>
      <c r="E7" s="47"/>
      <c r="F7" s="33"/>
      <c r="G7" s="29" t="s">
        <v>11</v>
      </c>
    </row>
    <row r="8" spans="1:7" s="28" customFormat="1" x14ac:dyDescent="0.45">
      <c r="A8" s="50" t="s">
        <v>23</v>
      </c>
      <c r="B8" s="95" t="s">
        <v>92</v>
      </c>
      <c r="C8" s="51" t="s">
        <v>53</v>
      </c>
      <c r="D8" s="52">
        <v>1</v>
      </c>
      <c r="E8" s="52"/>
      <c r="F8" s="52">
        <f>D8*E8</f>
        <v>0</v>
      </c>
      <c r="G8" s="29" t="s">
        <v>11</v>
      </c>
    </row>
    <row r="9" spans="1:7" s="28" customFormat="1" x14ac:dyDescent="0.45">
      <c r="A9" s="50" t="s">
        <v>54</v>
      </c>
      <c r="B9" s="96" t="s">
        <v>92</v>
      </c>
      <c r="C9" s="51" t="s">
        <v>53</v>
      </c>
      <c r="D9" s="53">
        <v>1</v>
      </c>
      <c r="E9" s="52"/>
      <c r="F9" s="52">
        <f>D9*E9</f>
        <v>0</v>
      </c>
      <c r="G9" s="29" t="s">
        <v>127</v>
      </c>
    </row>
    <row r="10" spans="1:7" s="28" customFormat="1" x14ac:dyDescent="0.45">
      <c r="A10" s="50" t="s">
        <v>25</v>
      </c>
      <c r="B10" s="95" t="s">
        <v>55</v>
      </c>
      <c r="C10" s="54" t="s">
        <v>53</v>
      </c>
      <c r="D10" s="55">
        <v>1</v>
      </c>
      <c r="E10" s="52"/>
      <c r="F10" s="52">
        <f>D10*E10</f>
        <v>0</v>
      </c>
      <c r="G10" s="29" t="s">
        <v>11</v>
      </c>
    </row>
    <row r="11" spans="1:7" s="28" customFormat="1" x14ac:dyDescent="0.45">
      <c r="A11" s="50" t="s">
        <v>25</v>
      </c>
      <c r="B11" s="97" t="s">
        <v>56</v>
      </c>
      <c r="C11" s="56" t="s">
        <v>57</v>
      </c>
      <c r="D11" s="57">
        <v>76</v>
      </c>
      <c r="E11" s="52"/>
      <c r="F11" s="52">
        <f t="shared" ref="F11:F46" si="0">D11*E11</f>
        <v>0</v>
      </c>
      <c r="G11" s="29" t="s">
        <v>11</v>
      </c>
    </row>
    <row r="12" spans="1:7" s="28" customFormat="1" x14ac:dyDescent="0.45">
      <c r="A12" s="59" t="s">
        <v>26</v>
      </c>
      <c r="B12" s="96" t="s">
        <v>58</v>
      </c>
      <c r="C12" s="56" t="s">
        <v>52</v>
      </c>
      <c r="D12" s="58">
        <v>2</v>
      </c>
      <c r="E12" s="52"/>
      <c r="F12" s="52">
        <f t="shared" si="0"/>
        <v>0</v>
      </c>
      <c r="G12" s="29" t="s">
        <v>11</v>
      </c>
    </row>
    <row r="13" spans="1:7" s="28" customFormat="1" x14ac:dyDescent="0.45">
      <c r="A13" s="59" t="s">
        <v>143</v>
      </c>
      <c r="B13" s="96" t="s">
        <v>59</v>
      </c>
      <c r="C13" s="56" t="s">
        <v>52</v>
      </c>
      <c r="D13" s="52">
        <v>2</v>
      </c>
      <c r="E13" s="52"/>
      <c r="F13" s="52">
        <f t="shared" si="0"/>
        <v>0</v>
      </c>
      <c r="G13" s="29" t="s">
        <v>12</v>
      </c>
    </row>
    <row r="14" spans="1:7" s="28" customFormat="1" x14ac:dyDescent="0.45">
      <c r="A14" s="50" t="s">
        <v>27</v>
      </c>
      <c r="B14" s="96" t="s">
        <v>60</v>
      </c>
      <c r="C14" s="56" t="s">
        <v>48</v>
      </c>
      <c r="D14" s="58">
        <v>1</v>
      </c>
      <c r="E14" s="52"/>
      <c r="F14" s="52">
        <f t="shared" si="0"/>
        <v>0</v>
      </c>
      <c r="G14" s="29" t="s">
        <v>11</v>
      </c>
    </row>
    <row r="15" spans="1:7" s="28" customFormat="1" x14ac:dyDescent="0.45">
      <c r="A15" s="50" t="s">
        <v>144</v>
      </c>
      <c r="B15" s="96" t="s">
        <v>62</v>
      </c>
      <c r="C15" s="56" t="s">
        <v>48</v>
      </c>
      <c r="D15" s="57">
        <v>1</v>
      </c>
      <c r="E15" s="52"/>
      <c r="F15" s="52">
        <f t="shared" si="0"/>
        <v>0</v>
      </c>
      <c r="G15" s="29" t="s">
        <v>12</v>
      </c>
    </row>
    <row r="16" spans="1:7" s="28" customFormat="1" x14ac:dyDescent="0.45">
      <c r="A16" s="60" t="s">
        <v>29</v>
      </c>
      <c r="B16" s="96" t="s">
        <v>93</v>
      </c>
      <c r="C16" s="56" t="s">
        <v>52</v>
      </c>
      <c r="D16" s="58">
        <v>3</v>
      </c>
      <c r="E16" s="52"/>
      <c r="F16" s="52">
        <f t="shared" si="0"/>
        <v>0</v>
      </c>
      <c r="G16" s="29" t="s">
        <v>11</v>
      </c>
    </row>
    <row r="17" spans="1:7" s="28" customFormat="1" x14ac:dyDescent="0.45">
      <c r="A17" s="60" t="s">
        <v>61</v>
      </c>
      <c r="B17" s="96" t="s">
        <v>94</v>
      </c>
      <c r="C17" s="54" t="s">
        <v>52</v>
      </c>
      <c r="D17" s="55">
        <v>3</v>
      </c>
      <c r="E17" s="52"/>
      <c r="F17" s="52">
        <f t="shared" si="0"/>
        <v>0</v>
      </c>
      <c r="G17" s="29" t="s">
        <v>12</v>
      </c>
    </row>
    <row r="18" spans="1:7" s="28" customFormat="1" x14ac:dyDescent="0.45">
      <c r="A18" s="60" t="s">
        <v>31</v>
      </c>
      <c r="B18" s="96" t="s">
        <v>64</v>
      </c>
      <c r="C18" s="56" t="s">
        <v>52</v>
      </c>
      <c r="D18" s="58">
        <v>1</v>
      </c>
      <c r="E18" s="52"/>
      <c r="F18" s="52">
        <f t="shared" si="0"/>
        <v>0</v>
      </c>
      <c r="G18" s="29" t="s">
        <v>11</v>
      </c>
    </row>
    <row r="19" spans="1:7" s="28" customFormat="1" x14ac:dyDescent="0.45">
      <c r="A19" s="60" t="s">
        <v>63</v>
      </c>
      <c r="B19" s="96" t="s">
        <v>64</v>
      </c>
      <c r="C19" s="54" t="s">
        <v>52</v>
      </c>
      <c r="D19" s="55">
        <v>1</v>
      </c>
      <c r="E19" s="52"/>
      <c r="F19" s="52">
        <f t="shared" si="0"/>
        <v>0</v>
      </c>
      <c r="G19" s="29" t="s">
        <v>12</v>
      </c>
    </row>
    <row r="20" spans="1:7" s="28" customFormat="1" x14ac:dyDescent="0.45">
      <c r="A20" s="60" t="s">
        <v>32</v>
      </c>
      <c r="B20" s="96" t="s">
        <v>66</v>
      </c>
      <c r="C20" s="56" t="s">
        <v>48</v>
      </c>
      <c r="D20" s="53">
        <v>20</v>
      </c>
      <c r="E20" s="52"/>
      <c r="F20" s="52">
        <f t="shared" si="0"/>
        <v>0</v>
      </c>
      <c r="G20" s="29" t="s">
        <v>11</v>
      </c>
    </row>
    <row r="21" spans="1:7" s="28" customFormat="1" x14ac:dyDescent="0.45">
      <c r="A21" s="60" t="s">
        <v>65</v>
      </c>
      <c r="B21" s="96" t="s">
        <v>66</v>
      </c>
      <c r="C21" s="56" t="s">
        <v>48</v>
      </c>
      <c r="D21" s="53">
        <v>20</v>
      </c>
      <c r="E21" s="52"/>
      <c r="F21" s="52">
        <f t="shared" si="0"/>
        <v>0</v>
      </c>
      <c r="G21" s="29" t="s">
        <v>12</v>
      </c>
    </row>
    <row r="22" spans="1:7" s="28" customFormat="1" x14ac:dyDescent="0.45">
      <c r="A22" s="60" t="s">
        <v>33</v>
      </c>
      <c r="B22" s="96" t="s">
        <v>68</v>
      </c>
      <c r="C22" s="56" t="s">
        <v>48</v>
      </c>
      <c r="D22" s="53">
        <v>6</v>
      </c>
      <c r="E22" s="52"/>
      <c r="F22" s="52">
        <f t="shared" si="0"/>
        <v>0</v>
      </c>
      <c r="G22" s="29" t="s">
        <v>11</v>
      </c>
    </row>
    <row r="23" spans="1:7" s="28" customFormat="1" x14ac:dyDescent="0.45">
      <c r="A23" s="60" t="s">
        <v>67</v>
      </c>
      <c r="B23" s="96" t="s">
        <v>68</v>
      </c>
      <c r="C23" s="56" t="s">
        <v>48</v>
      </c>
      <c r="D23" s="53">
        <v>6</v>
      </c>
      <c r="E23" s="52"/>
      <c r="F23" s="52">
        <f t="shared" si="0"/>
        <v>0</v>
      </c>
      <c r="G23" s="29" t="s">
        <v>12</v>
      </c>
    </row>
    <row r="24" spans="1:7" s="28" customFormat="1" x14ac:dyDescent="0.45">
      <c r="A24" s="60" t="s">
        <v>34</v>
      </c>
      <c r="B24" s="96" t="s">
        <v>134</v>
      </c>
      <c r="C24" s="56" t="s">
        <v>48</v>
      </c>
      <c r="D24" s="53">
        <v>12</v>
      </c>
      <c r="E24" s="52"/>
      <c r="F24" s="52">
        <f t="shared" si="0"/>
        <v>0</v>
      </c>
      <c r="G24" s="29" t="s">
        <v>11</v>
      </c>
    </row>
    <row r="25" spans="1:7" s="28" customFormat="1" x14ac:dyDescent="0.45">
      <c r="A25" s="60" t="s">
        <v>69</v>
      </c>
      <c r="B25" s="96" t="s">
        <v>70</v>
      </c>
      <c r="C25" s="56" t="s">
        <v>48</v>
      </c>
      <c r="D25" s="53">
        <v>12</v>
      </c>
      <c r="E25" s="52"/>
      <c r="F25" s="52">
        <f t="shared" si="0"/>
        <v>0</v>
      </c>
      <c r="G25" s="29" t="s">
        <v>12</v>
      </c>
    </row>
    <row r="26" spans="1:7" s="28" customFormat="1" x14ac:dyDescent="0.45">
      <c r="A26" s="50" t="s">
        <v>35</v>
      </c>
      <c r="B26" s="96" t="s">
        <v>135</v>
      </c>
      <c r="C26" s="56" t="s">
        <v>51</v>
      </c>
      <c r="D26" s="53">
        <v>60</v>
      </c>
      <c r="E26" s="52"/>
      <c r="F26" s="52">
        <f t="shared" si="0"/>
        <v>0</v>
      </c>
      <c r="G26" s="29" t="s">
        <v>11</v>
      </c>
    </row>
    <row r="27" spans="1:7" s="28" customFormat="1" x14ac:dyDescent="0.45">
      <c r="A27" s="50" t="s">
        <v>71</v>
      </c>
      <c r="B27" s="98" t="s">
        <v>95</v>
      </c>
      <c r="C27" s="56" t="s">
        <v>51</v>
      </c>
      <c r="D27" s="53">
        <v>60.6</v>
      </c>
      <c r="E27" s="52"/>
      <c r="F27" s="52">
        <f t="shared" si="0"/>
        <v>0</v>
      </c>
      <c r="G27" s="29" t="s">
        <v>12</v>
      </c>
    </row>
    <row r="28" spans="1:7" s="28" customFormat="1" x14ac:dyDescent="0.45">
      <c r="A28" s="50" t="s">
        <v>36</v>
      </c>
      <c r="B28" s="96" t="s">
        <v>96</v>
      </c>
      <c r="C28" s="51" t="s">
        <v>24</v>
      </c>
      <c r="D28" s="52">
        <v>60</v>
      </c>
      <c r="E28" s="52"/>
      <c r="F28" s="52">
        <f t="shared" si="0"/>
        <v>0</v>
      </c>
      <c r="G28" s="29" t="s">
        <v>11</v>
      </c>
    </row>
    <row r="29" spans="1:7" s="28" customFormat="1" x14ac:dyDescent="0.45">
      <c r="A29" s="50" t="s">
        <v>37</v>
      </c>
      <c r="B29" s="96" t="s">
        <v>97</v>
      </c>
      <c r="C29" s="56" t="s">
        <v>51</v>
      </c>
      <c r="D29" s="53">
        <v>60</v>
      </c>
      <c r="E29" s="52"/>
      <c r="F29" s="52">
        <f t="shared" si="0"/>
        <v>0</v>
      </c>
      <c r="G29" s="29" t="s">
        <v>11</v>
      </c>
    </row>
    <row r="30" spans="1:7" s="28" customFormat="1" x14ac:dyDescent="0.45">
      <c r="A30" s="50" t="s">
        <v>38</v>
      </c>
      <c r="B30" s="96" t="s">
        <v>98</v>
      </c>
      <c r="C30" s="56" t="s">
        <v>48</v>
      </c>
      <c r="D30" s="55">
        <v>40</v>
      </c>
      <c r="E30" s="52"/>
      <c r="F30" s="52">
        <f t="shared" si="0"/>
        <v>0</v>
      </c>
      <c r="G30" s="29" t="s">
        <v>11</v>
      </c>
    </row>
    <row r="31" spans="1:7" s="28" customFormat="1" x14ac:dyDescent="0.45">
      <c r="A31" s="60" t="s">
        <v>39</v>
      </c>
      <c r="B31" s="96" t="s">
        <v>136</v>
      </c>
      <c r="C31" s="56" t="s">
        <v>52</v>
      </c>
      <c r="D31" s="58">
        <v>1</v>
      </c>
      <c r="E31" s="52"/>
      <c r="F31" s="52">
        <f t="shared" si="0"/>
        <v>0</v>
      </c>
      <c r="G31" s="29" t="s">
        <v>11</v>
      </c>
    </row>
    <row r="32" spans="1:7" s="28" customFormat="1" x14ac:dyDescent="0.45">
      <c r="A32" s="60" t="s">
        <v>128</v>
      </c>
      <c r="B32" s="96" t="s">
        <v>72</v>
      </c>
      <c r="C32" s="54" t="s">
        <v>52</v>
      </c>
      <c r="D32" s="55">
        <v>1</v>
      </c>
      <c r="E32" s="52"/>
      <c r="F32" s="52">
        <f t="shared" si="0"/>
        <v>0</v>
      </c>
      <c r="G32" s="29" t="s">
        <v>12</v>
      </c>
    </row>
    <row r="33" spans="1:7" s="28" customFormat="1" x14ac:dyDescent="0.45">
      <c r="A33" s="59" t="s">
        <v>40</v>
      </c>
      <c r="B33" s="99" t="s">
        <v>129</v>
      </c>
      <c r="C33" s="54" t="s">
        <v>52</v>
      </c>
      <c r="D33" s="58">
        <v>1</v>
      </c>
      <c r="E33" s="52"/>
      <c r="F33" s="52">
        <f t="shared" si="0"/>
        <v>0</v>
      </c>
      <c r="G33" s="29" t="s">
        <v>11</v>
      </c>
    </row>
    <row r="34" spans="1:7" s="28" customFormat="1" x14ac:dyDescent="0.45">
      <c r="A34" s="59" t="s">
        <v>73</v>
      </c>
      <c r="B34" s="99" t="s">
        <v>74</v>
      </c>
      <c r="C34" s="54" t="s">
        <v>52</v>
      </c>
      <c r="D34" s="55">
        <v>1</v>
      </c>
      <c r="E34" s="52"/>
      <c r="F34" s="52">
        <f t="shared" si="0"/>
        <v>0</v>
      </c>
      <c r="G34" s="29" t="s">
        <v>12</v>
      </c>
    </row>
    <row r="35" spans="1:7" s="28" customFormat="1" x14ac:dyDescent="0.45">
      <c r="A35" s="50" t="s">
        <v>41</v>
      </c>
      <c r="B35" s="96" t="s">
        <v>99</v>
      </c>
      <c r="C35" s="56" t="s">
        <v>51</v>
      </c>
      <c r="D35" s="53">
        <v>2</v>
      </c>
      <c r="E35" s="52"/>
      <c r="F35" s="52">
        <f t="shared" si="0"/>
        <v>0</v>
      </c>
      <c r="G35" s="29" t="s">
        <v>11</v>
      </c>
    </row>
    <row r="36" spans="1:7" s="28" customFormat="1" x14ac:dyDescent="0.45">
      <c r="A36" s="50" t="s">
        <v>42</v>
      </c>
      <c r="B36" s="98" t="s">
        <v>100</v>
      </c>
      <c r="C36" s="56" t="s">
        <v>51</v>
      </c>
      <c r="D36" s="53">
        <v>2.02</v>
      </c>
      <c r="E36" s="52"/>
      <c r="F36" s="52">
        <f t="shared" si="0"/>
        <v>0</v>
      </c>
      <c r="G36" s="29" t="s">
        <v>12</v>
      </c>
    </row>
    <row r="37" spans="1:7" s="28" customFormat="1" x14ac:dyDescent="0.45">
      <c r="A37" s="50" t="s">
        <v>43</v>
      </c>
      <c r="B37" s="96" t="s">
        <v>137</v>
      </c>
      <c r="C37" s="51" t="s">
        <v>24</v>
      </c>
      <c r="D37" s="61">
        <v>2</v>
      </c>
      <c r="E37" s="52"/>
      <c r="F37" s="52">
        <f t="shared" si="0"/>
        <v>0</v>
      </c>
      <c r="G37" s="29" t="s">
        <v>11</v>
      </c>
    </row>
    <row r="38" spans="1:7" s="28" customFormat="1" x14ac:dyDescent="0.45">
      <c r="A38" s="50" t="s">
        <v>44</v>
      </c>
      <c r="B38" s="96" t="s">
        <v>138</v>
      </c>
      <c r="C38" s="56" t="s">
        <v>51</v>
      </c>
      <c r="D38" s="57">
        <v>2</v>
      </c>
      <c r="E38" s="52"/>
      <c r="F38" s="52">
        <f t="shared" si="0"/>
        <v>0</v>
      </c>
      <c r="G38" s="29" t="s">
        <v>11</v>
      </c>
    </row>
    <row r="39" spans="1:7" s="28" customFormat="1" x14ac:dyDescent="0.45">
      <c r="A39" s="60" t="s">
        <v>45</v>
      </c>
      <c r="B39" s="96" t="s">
        <v>130</v>
      </c>
      <c r="C39" s="56" t="s">
        <v>48</v>
      </c>
      <c r="D39" s="57">
        <v>3</v>
      </c>
      <c r="E39" s="52"/>
      <c r="F39" s="52">
        <f t="shared" si="0"/>
        <v>0</v>
      </c>
      <c r="G39" s="29" t="s">
        <v>11</v>
      </c>
    </row>
    <row r="40" spans="1:7" s="28" customFormat="1" x14ac:dyDescent="0.45">
      <c r="A40" s="60" t="s">
        <v>76</v>
      </c>
      <c r="B40" s="96" t="s">
        <v>75</v>
      </c>
      <c r="C40" s="56" t="s">
        <v>48</v>
      </c>
      <c r="D40" s="57">
        <v>3</v>
      </c>
      <c r="E40" s="52"/>
      <c r="F40" s="52">
        <f t="shared" si="0"/>
        <v>0</v>
      </c>
      <c r="G40" s="29" t="s">
        <v>12</v>
      </c>
    </row>
    <row r="41" spans="1:7" s="28" customFormat="1" x14ac:dyDescent="0.45">
      <c r="A41" s="60" t="s">
        <v>46</v>
      </c>
      <c r="B41" s="96" t="s">
        <v>139</v>
      </c>
      <c r="C41" s="56" t="s">
        <v>48</v>
      </c>
      <c r="D41" s="57">
        <v>1</v>
      </c>
      <c r="E41" s="52"/>
      <c r="F41" s="52">
        <f t="shared" si="0"/>
        <v>0</v>
      </c>
      <c r="G41" s="29" t="s">
        <v>11</v>
      </c>
    </row>
    <row r="42" spans="1:7" s="28" customFormat="1" x14ac:dyDescent="0.45">
      <c r="A42" s="60" t="s">
        <v>47</v>
      </c>
      <c r="B42" s="96" t="s">
        <v>77</v>
      </c>
      <c r="C42" s="56" t="s">
        <v>48</v>
      </c>
      <c r="D42" s="57">
        <v>1</v>
      </c>
      <c r="E42" s="52"/>
      <c r="F42" s="52">
        <f t="shared" si="0"/>
        <v>0</v>
      </c>
      <c r="G42" s="29" t="s">
        <v>12</v>
      </c>
    </row>
    <row r="43" spans="1:7" s="28" customFormat="1" x14ac:dyDescent="0.45">
      <c r="A43" s="60" t="s">
        <v>49</v>
      </c>
      <c r="B43" s="96" t="s">
        <v>140</v>
      </c>
      <c r="C43" s="56" t="s">
        <v>48</v>
      </c>
      <c r="D43" s="57">
        <v>1</v>
      </c>
      <c r="E43" s="52"/>
      <c r="F43" s="52">
        <f t="shared" si="0"/>
        <v>0</v>
      </c>
      <c r="G43" s="29" t="s">
        <v>11</v>
      </c>
    </row>
    <row r="44" spans="1:7" s="28" customFormat="1" x14ac:dyDescent="0.45">
      <c r="A44" s="60" t="s">
        <v>142</v>
      </c>
      <c r="B44" s="96" t="s">
        <v>78</v>
      </c>
      <c r="C44" s="56" t="s">
        <v>48</v>
      </c>
      <c r="D44" s="57">
        <v>1</v>
      </c>
      <c r="E44" s="52"/>
      <c r="F44" s="52">
        <f t="shared" si="0"/>
        <v>0</v>
      </c>
      <c r="G44" s="29" t="s">
        <v>12</v>
      </c>
    </row>
    <row r="45" spans="1:7" s="28" customFormat="1" x14ac:dyDescent="0.45">
      <c r="A45" s="60" t="s">
        <v>50</v>
      </c>
      <c r="B45" s="96" t="s">
        <v>141</v>
      </c>
      <c r="C45" s="56" t="s">
        <v>48</v>
      </c>
      <c r="D45" s="57">
        <v>1</v>
      </c>
      <c r="E45" s="52"/>
      <c r="F45" s="52">
        <f t="shared" si="0"/>
        <v>0</v>
      </c>
      <c r="G45" s="29" t="s">
        <v>11</v>
      </c>
    </row>
    <row r="46" spans="1:7" s="28" customFormat="1" x14ac:dyDescent="0.45">
      <c r="A46" s="62" t="s">
        <v>79</v>
      </c>
      <c r="B46" s="96" t="s">
        <v>101</v>
      </c>
      <c r="C46" s="56" t="s">
        <v>48</v>
      </c>
      <c r="D46" s="57">
        <v>1</v>
      </c>
      <c r="E46" s="52"/>
      <c r="F46" s="52">
        <f t="shared" si="0"/>
        <v>0</v>
      </c>
      <c r="G46" s="29" t="s">
        <v>12</v>
      </c>
    </row>
    <row r="47" spans="1:7" s="28" customFormat="1" x14ac:dyDescent="0.45">
      <c r="A47" s="39"/>
      <c r="B47" s="36" t="s">
        <v>16</v>
      </c>
      <c r="C47" s="42"/>
      <c r="D47" s="43"/>
      <c r="E47" s="38"/>
      <c r="F47" s="38"/>
      <c r="G47" s="29" t="s">
        <v>11</v>
      </c>
    </row>
    <row r="48" spans="1:7" s="28" customFormat="1" x14ac:dyDescent="0.45">
      <c r="A48" s="100" t="s">
        <v>23</v>
      </c>
      <c r="B48" s="101" t="s">
        <v>102</v>
      </c>
      <c r="C48" s="63" t="s">
        <v>132</v>
      </c>
      <c r="D48" s="64">
        <v>1.02</v>
      </c>
      <c r="E48" s="65"/>
      <c r="F48" s="65">
        <f>D48*E48</f>
        <v>0</v>
      </c>
      <c r="G48" s="29" t="s">
        <v>11</v>
      </c>
    </row>
    <row r="49" spans="1:7" s="28" customFormat="1" x14ac:dyDescent="0.45">
      <c r="A49" s="66">
        <v>2</v>
      </c>
      <c r="B49" s="97" t="s">
        <v>103</v>
      </c>
      <c r="C49" s="51" t="s">
        <v>131</v>
      </c>
      <c r="D49" s="67">
        <v>7.4</v>
      </c>
      <c r="E49" s="68"/>
      <c r="F49" s="68">
        <f>D49*E49</f>
        <v>0</v>
      </c>
      <c r="G49" s="29" t="s">
        <v>11</v>
      </c>
    </row>
    <row r="50" spans="1:7" s="28" customFormat="1" x14ac:dyDescent="0.45">
      <c r="A50" s="69">
        <v>3</v>
      </c>
      <c r="B50" s="102" t="s">
        <v>80</v>
      </c>
      <c r="C50" s="48" t="s">
        <v>28</v>
      </c>
      <c r="D50" s="70">
        <v>5.5099999999999996E-2</v>
      </c>
      <c r="E50" s="68"/>
      <c r="F50" s="68">
        <f t="shared" ref="F50:F61" si="1">D50*E50</f>
        <v>0</v>
      </c>
      <c r="G50" s="29" t="s">
        <v>11</v>
      </c>
    </row>
    <row r="51" spans="1:7" s="28" customFormat="1" x14ac:dyDescent="0.45">
      <c r="A51" s="66">
        <v>4</v>
      </c>
      <c r="B51" s="97" t="s">
        <v>81</v>
      </c>
      <c r="C51" s="51" t="s">
        <v>131</v>
      </c>
      <c r="D51" s="67">
        <v>7.4</v>
      </c>
      <c r="E51" s="68"/>
      <c r="F51" s="68">
        <f t="shared" si="1"/>
        <v>0</v>
      </c>
      <c r="G51" s="29" t="s">
        <v>11</v>
      </c>
    </row>
    <row r="52" spans="1:7" s="28" customFormat="1" x14ac:dyDescent="0.45">
      <c r="A52" s="66"/>
      <c r="B52" s="103" t="s">
        <v>82</v>
      </c>
      <c r="C52" s="51"/>
      <c r="D52" s="71"/>
      <c r="E52" s="68"/>
      <c r="F52" s="68"/>
      <c r="G52" s="29" t="s">
        <v>11</v>
      </c>
    </row>
    <row r="53" spans="1:7" s="28" customFormat="1" x14ac:dyDescent="0.45">
      <c r="A53" s="104" t="s">
        <v>29</v>
      </c>
      <c r="B53" s="99" t="s">
        <v>104</v>
      </c>
      <c r="C53" s="54" t="s">
        <v>28</v>
      </c>
      <c r="D53" s="72">
        <v>0.35920000000000007</v>
      </c>
      <c r="E53" s="68"/>
      <c r="F53" s="68">
        <f t="shared" si="1"/>
        <v>0</v>
      </c>
      <c r="G53" s="29" t="s">
        <v>11</v>
      </c>
    </row>
    <row r="54" spans="1:7" s="28" customFormat="1" x14ac:dyDescent="0.45">
      <c r="A54" s="77" t="s">
        <v>31</v>
      </c>
      <c r="B54" s="99" t="s">
        <v>83</v>
      </c>
      <c r="C54" s="54" t="s">
        <v>30</v>
      </c>
      <c r="D54" s="73">
        <v>42.5</v>
      </c>
      <c r="E54" s="68"/>
      <c r="F54" s="68">
        <f t="shared" si="1"/>
        <v>0</v>
      </c>
      <c r="G54" s="29" t="s">
        <v>11</v>
      </c>
    </row>
    <row r="55" spans="1:7" s="28" customFormat="1" x14ac:dyDescent="0.45">
      <c r="A55" s="77" t="s">
        <v>32</v>
      </c>
      <c r="B55" s="99" t="s">
        <v>84</v>
      </c>
      <c r="C55" s="54" t="s">
        <v>30</v>
      </c>
      <c r="D55" s="73">
        <v>3</v>
      </c>
      <c r="E55" s="68"/>
      <c r="F55" s="68">
        <f t="shared" si="1"/>
        <v>0</v>
      </c>
      <c r="G55" s="29" t="s">
        <v>11</v>
      </c>
    </row>
    <row r="56" spans="1:7" s="28" customFormat="1" x14ac:dyDescent="0.45">
      <c r="A56" s="59"/>
      <c r="B56" s="105" t="s">
        <v>85</v>
      </c>
      <c r="C56" s="54"/>
      <c r="D56" s="74"/>
      <c r="E56" s="68"/>
      <c r="F56" s="68"/>
      <c r="G56" s="29" t="s">
        <v>11</v>
      </c>
    </row>
    <row r="57" spans="1:7" s="28" customFormat="1" x14ac:dyDescent="0.45">
      <c r="A57" s="77" t="s">
        <v>33</v>
      </c>
      <c r="B57" s="99" t="s">
        <v>105</v>
      </c>
      <c r="C57" s="54" t="s">
        <v>28</v>
      </c>
      <c r="D57" s="72">
        <v>0.1</v>
      </c>
      <c r="E57" s="68"/>
      <c r="F57" s="68">
        <f t="shared" si="1"/>
        <v>0</v>
      </c>
      <c r="G57" s="29" t="s">
        <v>11</v>
      </c>
    </row>
    <row r="58" spans="1:7" s="28" customFormat="1" x14ac:dyDescent="0.45">
      <c r="A58" s="77" t="s">
        <v>34</v>
      </c>
      <c r="B58" s="95" t="s">
        <v>106</v>
      </c>
      <c r="C58" s="75" t="s">
        <v>30</v>
      </c>
      <c r="D58" s="76">
        <v>17.100000000000001</v>
      </c>
      <c r="E58" s="68"/>
      <c r="F58" s="68">
        <f t="shared" si="1"/>
        <v>0</v>
      </c>
      <c r="G58" s="29" t="s">
        <v>11</v>
      </c>
    </row>
    <row r="59" spans="1:7" s="28" customFormat="1" x14ac:dyDescent="0.45">
      <c r="A59" s="77" t="s">
        <v>35</v>
      </c>
      <c r="B59" s="99" t="s">
        <v>86</v>
      </c>
      <c r="C59" s="54" t="s">
        <v>28</v>
      </c>
      <c r="D59" s="78">
        <v>1.1000000000000001E-3</v>
      </c>
      <c r="E59" s="68"/>
      <c r="F59" s="68">
        <f t="shared" si="1"/>
        <v>0</v>
      </c>
      <c r="G59" s="29" t="s">
        <v>11</v>
      </c>
    </row>
    <row r="60" spans="1:7" s="28" customFormat="1" x14ac:dyDescent="0.45">
      <c r="A60" s="60" t="s">
        <v>36</v>
      </c>
      <c r="B60" s="106" t="s">
        <v>107</v>
      </c>
      <c r="C60" s="56" t="s">
        <v>133</v>
      </c>
      <c r="D60" s="53">
        <v>0.2</v>
      </c>
      <c r="E60" s="68"/>
      <c r="F60" s="68">
        <f t="shared" si="1"/>
        <v>0</v>
      </c>
      <c r="G60" s="29" t="s">
        <v>11</v>
      </c>
    </row>
    <row r="61" spans="1:7" s="28" customFormat="1" x14ac:dyDescent="0.45">
      <c r="A61" s="107" t="s">
        <v>37</v>
      </c>
      <c r="B61" s="108" t="s">
        <v>108</v>
      </c>
      <c r="C61" s="56" t="s">
        <v>133</v>
      </c>
      <c r="D61" s="79">
        <v>0.2</v>
      </c>
      <c r="E61" s="68"/>
      <c r="F61" s="68">
        <f t="shared" si="1"/>
        <v>0</v>
      </c>
      <c r="G61" s="29" t="s">
        <v>11</v>
      </c>
    </row>
    <row r="62" spans="1:7" s="28" customFormat="1" x14ac:dyDescent="0.45">
      <c r="A62" s="37"/>
      <c r="B62" s="36" t="s">
        <v>109</v>
      </c>
      <c r="C62" s="40"/>
      <c r="D62" s="41"/>
      <c r="E62" s="38"/>
      <c r="F62" s="38"/>
      <c r="G62" s="29" t="s">
        <v>11</v>
      </c>
    </row>
    <row r="63" spans="1:7" s="28" customFormat="1" x14ac:dyDescent="0.45">
      <c r="A63" s="80"/>
      <c r="B63" s="109" t="s">
        <v>110</v>
      </c>
      <c r="C63" s="110"/>
      <c r="D63" s="81"/>
      <c r="E63" s="81"/>
      <c r="F63" s="81"/>
      <c r="G63" s="29" t="s">
        <v>11</v>
      </c>
    </row>
    <row r="64" spans="1:7" s="28" customFormat="1" x14ac:dyDescent="0.45">
      <c r="A64" s="82">
        <v>1</v>
      </c>
      <c r="B64" s="111" t="s">
        <v>87</v>
      </c>
      <c r="C64" s="49" t="s">
        <v>48</v>
      </c>
      <c r="D64" s="83">
        <v>1</v>
      </c>
      <c r="E64" s="83"/>
      <c r="F64" s="83">
        <f>D64*E64</f>
        <v>0</v>
      </c>
      <c r="G64" s="29" t="s">
        <v>11</v>
      </c>
    </row>
    <row r="65" spans="1:7" s="28" customFormat="1" x14ac:dyDescent="0.45">
      <c r="A65" s="82">
        <v>2</v>
      </c>
      <c r="B65" s="111" t="s">
        <v>111</v>
      </c>
      <c r="C65" s="49" t="s">
        <v>48</v>
      </c>
      <c r="D65" s="83">
        <v>1</v>
      </c>
      <c r="E65" s="83"/>
      <c r="F65" s="83">
        <f t="shared" ref="F65:F85" si="2">D65*E65</f>
        <v>0</v>
      </c>
      <c r="G65" s="29" t="s">
        <v>11</v>
      </c>
    </row>
    <row r="66" spans="1:7" s="28" customFormat="1" x14ac:dyDescent="0.45">
      <c r="A66" s="82">
        <v>3</v>
      </c>
      <c r="B66" s="111" t="s">
        <v>112</v>
      </c>
      <c r="C66" s="49" t="s">
        <v>48</v>
      </c>
      <c r="D66" s="83">
        <v>1</v>
      </c>
      <c r="E66" s="83"/>
      <c r="F66" s="83">
        <f t="shared" si="2"/>
        <v>0</v>
      </c>
      <c r="G66" s="29" t="s">
        <v>11</v>
      </c>
    </row>
    <row r="67" spans="1:7" s="28" customFormat="1" x14ac:dyDescent="0.45">
      <c r="A67" s="82">
        <v>4</v>
      </c>
      <c r="B67" s="111" t="s">
        <v>113</v>
      </c>
      <c r="C67" s="49" t="s">
        <v>48</v>
      </c>
      <c r="D67" s="84">
        <v>1</v>
      </c>
      <c r="E67" s="83"/>
      <c r="F67" s="83">
        <f t="shared" si="2"/>
        <v>0</v>
      </c>
      <c r="G67" s="29" t="s">
        <v>11</v>
      </c>
    </row>
    <row r="68" spans="1:7" s="28" customFormat="1" x14ac:dyDescent="0.45">
      <c r="A68" s="82">
        <v>5</v>
      </c>
      <c r="B68" s="111" t="s">
        <v>114</v>
      </c>
      <c r="C68" s="49" t="s">
        <v>48</v>
      </c>
      <c r="D68" s="84">
        <v>3</v>
      </c>
      <c r="E68" s="83"/>
      <c r="F68" s="83">
        <f t="shared" si="2"/>
        <v>0</v>
      </c>
      <c r="G68" s="29" t="s">
        <v>11</v>
      </c>
    </row>
    <row r="69" spans="1:7" s="28" customFormat="1" x14ac:dyDescent="0.45">
      <c r="A69" s="82">
        <v>6</v>
      </c>
      <c r="B69" s="111" t="s">
        <v>115</v>
      </c>
      <c r="C69" s="49" t="s">
        <v>48</v>
      </c>
      <c r="D69" s="84">
        <v>2</v>
      </c>
      <c r="E69" s="83"/>
      <c r="F69" s="83">
        <f t="shared" si="2"/>
        <v>0</v>
      </c>
      <c r="G69" s="29" t="s">
        <v>11</v>
      </c>
    </row>
    <row r="70" spans="1:7" s="28" customFormat="1" x14ac:dyDescent="0.45">
      <c r="A70" s="82">
        <v>7</v>
      </c>
      <c r="B70" s="111" t="s">
        <v>116</v>
      </c>
      <c r="C70" s="49" t="s">
        <v>24</v>
      </c>
      <c r="D70" s="85">
        <v>35</v>
      </c>
      <c r="E70" s="83"/>
      <c r="F70" s="83">
        <f t="shared" si="2"/>
        <v>0</v>
      </c>
      <c r="G70" s="29" t="s">
        <v>11</v>
      </c>
    </row>
    <row r="71" spans="1:7" s="28" customFormat="1" x14ac:dyDescent="0.45">
      <c r="A71" s="82">
        <v>8</v>
      </c>
      <c r="B71" s="111" t="s">
        <v>117</v>
      </c>
      <c r="C71" s="49" t="s">
        <v>24</v>
      </c>
      <c r="D71" s="85">
        <v>36</v>
      </c>
      <c r="E71" s="83"/>
      <c r="F71" s="83">
        <f t="shared" si="2"/>
        <v>0</v>
      </c>
      <c r="G71" s="29" t="s">
        <v>11</v>
      </c>
    </row>
    <row r="72" spans="1:7" s="28" customFormat="1" x14ac:dyDescent="0.45">
      <c r="A72" s="82">
        <v>9</v>
      </c>
      <c r="B72" s="112" t="s">
        <v>118</v>
      </c>
      <c r="C72" s="49" t="s">
        <v>24</v>
      </c>
      <c r="D72" s="83">
        <v>15</v>
      </c>
      <c r="E72" s="83"/>
      <c r="F72" s="83">
        <f t="shared" si="2"/>
        <v>0</v>
      </c>
      <c r="G72" s="29" t="s">
        <v>11</v>
      </c>
    </row>
    <row r="73" spans="1:7" s="28" customFormat="1" x14ac:dyDescent="0.45">
      <c r="A73" s="82">
        <v>10</v>
      </c>
      <c r="B73" s="112" t="s">
        <v>119</v>
      </c>
      <c r="C73" s="49" t="s">
        <v>24</v>
      </c>
      <c r="D73" s="83">
        <v>12</v>
      </c>
      <c r="E73" s="83"/>
      <c r="F73" s="83">
        <f t="shared" si="2"/>
        <v>0</v>
      </c>
      <c r="G73" s="29" t="s">
        <v>11</v>
      </c>
    </row>
    <row r="74" spans="1:7" s="28" customFormat="1" x14ac:dyDescent="0.45">
      <c r="A74" s="59" t="s">
        <v>36</v>
      </c>
      <c r="B74" s="113" t="s">
        <v>120</v>
      </c>
      <c r="C74" s="86" t="s">
        <v>24</v>
      </c>
      <c r="D74" s="87">
        <v>22</v>
      </c>
      <c r="E74" s="83"/>
      <c r="F74" s="83">
        <f t="shared" si="2"/>
        <v>0</v>
      </c>
      <c r="G74" s="29" t="s">
        <v>11</v>
      </c>
    </row>
    <row r="75" spans="1:7" s="28" customFormat="1" x14ac:dyDescent="0.45">
      <c r="A75" s="82">
        <v>12</v>
      </c>
      <c r="B75" s="111" t="s">
        <v>121</v>
      </c>
      <c r="C75" s="49" t="s">
        <v>24</v>
      </c>
      <c r="D75" s="83">
        <v>32</v>
      </c>
      <c r="E75" s="83"/>
      <c r="F75" s="83">
        <f t="shared" si="2"/>
        <v>0</v>
      </c>
      <c r="G75" s="29" t="s">
        <v>11</v>
      </c>
    </row>
    <row r="76" spans="1:7" s="28" customFormat="1" x14ac:dyDescent="0.45">
      <c r="A76" s="82">
        <v>13</v>
      </c>
      <c r="B76" s="111" t="s">
        <v>122</v>
      </c>
      <c r="C76" s="49" t="s">
        <v>24</v>
      </c>
      <c r="D76" s="83">
        <v>30</v>
      </c>
      <c r="E76" s="83"/>
      <c r="F76" s="83">
        <f t="shared" si="2"/>
        <v>0</v>
      </c>
      <c r="G76" s="29" t="s">
        <v>11</v>
      </c>
    </row>
    <row r="77" spans="1:7" s="28" customFormat="1" x14ac:dyDescent="0.45">
      <c r="A77" s="82">
        <v>14</v>
      </c>
      <c r="B77" s="111" t="s">
        <v>123</v>
      </c>
      <c r="C77" s="49" t="s">
        <v>52</v>
      </c>
      <c r="D77" s="88">
        <v>40</v>
      </c>
      <c r="E77" s="83"/>
      <c r="F77" s="83">
        <f t="shared" si="2"/>
        <v>0</v>
      </c>
      <c r="G77" s="29" t="s">
        <v>11</v>
      </c>
    </row>
    <row r="78" spans="1:7" s="28" customFormat="1" x14ac:dyDescent="0.45">
      <c r="A78" s="82">
        <v>15</v>
      </c>
      <c r="B78" s="112" t="s">
        <v>124</v>
      </c>
      <c r="C78" s="49" t="s">
        <v>48</v>
      </c>
      <c r="D78" s="84">
        <v>5</v>
      </c>
      <c r="E78" s="83"/>
      <c r="F78" s="83">
        <f t="shared" si="2"/>
        <v>0</v>
      </c>
      <c r="G78" s="29" t="s">
        <v>11</v>
      </c>
    </row>
    <row r="79" spans="1:7" s="28" customFormat="1" x14ac:dyDescent="0.45">
      <c r="A79" s="82">
        <v>16</v>
      </c>
      <c r="B79" s="112" t="s">
        <v>125</v>
      </c>
      <c r="C79" s="49" t="s">
        <v>52</v>
      </c>
      <c r="D79" s="83">
        <v>1</v>
      </c>
      <c r="E79" s="83"/>
      <c r="F79" s="83">
        <f t="shared" si="2"/>
        <v>0</v>
      </c>
      <c r="G79" s="29" t="s">
        <v>11</v>
      </c>
    </row>
    <row r="80" spans="1:7" s="28" customFormat="1" x14ac:dyDescent="0.45">
      <c r="A80" s="82">
        <v>17</v>
      </c>
      <c r="B80" s="114" t="s">
        <v>126</v>
      </c>
      <c r="C80" s="89" t="s">
        <v>24</v>
      </c>
      <c r="D80" s="90">
        <v>3</v>
      </c>
      <c r="E80" s="83"/>
      <c r="F80" s="83">
        <f t="shared" si="2"/>
        <v>0</v>
      </c>
      <c r="G80" s="29" t="s">
        <v>11</v>
      </c>
    </row>
    <row r="81" spans="1:7" s="28" customFormat="1" x14ac:dyDescent="0.45">
      <c r="A81" s="82">
        <v>18</v>
      </c>
      <c r="B81" s="111" t="s">
        <v>88</v>
      </c>
      <c r="C81" s="49" t="s">
        <v>48</v>
      </c>
      <c r="D81" s="83">
        <v>4</v>
      </c>
      <c r="E81" s="83"/>
      <c r="F81" s="83">
        <f t="shared" si="2"/>
        <v>0</v>
      </c>
      <c r="G81" s="29" t="s">
        <v>11</v>
      </c>
    </row>
    <row r="82" spans="1:7" s="28" customFormat="1" x14ac:dyDescent="0.45">
      <c r="A82" s="59" t="s">
        <v>45</v>
      </c>
      <c r="B82" s="113" t="s">
        <v>89</v>
      </c>
      <c r="C82" s="86" t="s">
        <v>48</v>
      </c>
      <c r="D82" s="87">
        <v>1</v>
      </c>
      <c r="E82" s="83"/>
      <c r="F82" s="83">
        <f t="shared" si="2"/>
        <v>0</v>
      </c>
      <c r="G82" s="29" t="s">
        <v>11</v>
      </c>
    </row>
    <row r="83" spans="1:7" s="28" customFormat="1" x14ac:dyDescent="0.45">
      <c r="A83" s="59" t="s">
        <v>46</v>
      </c>
      <c r="B83" s="113" t="s">
        <v>89</v>
      </c>
      <c r="C83" s="86" t="s">
        <v>48</v>
      </c>
      <c r="D83" s="87">
        <v>1</v>
      </c>
      <c r="E83" s="83"/>
      <c r="F83" s="83">
        <f t="shared" si="2"/>
        <v>0</v>
      </c>
      <c r="G83" s="29" t="s">
        <v>11</v>
      </c>
    </row>
    <row r="84" spans="1:7" s="28" customFormat="1" x14ac:dyDescent="0.45">
      <c r="A84" s="59" t="s">
        <v>49</v>
      </c>
      <c r="B84" s="113" t="s">
        <v>90</v>
      </c>
      <c r="C84" s="86" t="s">
        <v>48</v>
      </c>
      <c r="D84" s="87">
        <v>2</v>
      </c>
      <c r="E84" s="83"/>
      <c r="F84" s="83">
        <f t="shared" si="2"/>
        <v>0</v>
      </c>
      <c r="G84" s="29" t="s">
        <v>11</v>
      </c>
    </row>
    <row r="85" spans="1:7" s="28" customFormat="1" ht="16.5" thickBot="1" x14ac:dyDescent="0.5">
      <c r="A85" s="91" t="s">
        <v>50</v>
      </c>
      <c r="B85" s="115" t="s">
        <v>91</v>
      </c>
      <c r="C85" s="92" t="s">
        <v>48</v>
      </c>
      <c r="D85" s="93">
        <v>1</v>
      </c>
      <c r="E85" s="94"/>
      <c r="F85" s="94">
        <f t="shared" si="2"/>
        <v>0</v>
      </c>
      <c r="G85" s="29" t="s">
        <v>11</v>
      </c>
    </row>
    <row r="86" spans="1:7" ht="16.5" thickBot="1" x14ac:dyDescent="0.5">
      <c r="A86" s="34"/>
      <c r="B86" s="1" t="s">
        <v>4</v>
      </c>
      <c r="C86" s="14"/>
      <c r="D86" s="2"/>
      <c r="E86" s="2"/>
      <c r="F86" s="3">
        <f>SUM(F8:F85)</f>
        <v>0</v>
      </c>
      <c r="G86" s="127"/>
    </row>
    <row r="87" spans="1:7" ht="16.5" thickBot="1" x14ac:dyDescent="0.5">
      <c r="A87" s="34"/>
      <c r="B87" s="4" t="s">
        <v>10</v>
      </c>
      <c r="C87" s="15"/>
      <c r="D87" s="5"/>
      <c r="E87" s="5"/>
      <c r="F87" s="6"/>
      <c r="G87" s="127"/>
    </row>
    <row r="88" spans="1:7" ht="16.5" thickBot="1" x14ac:dyDescent="0.5">
      <c r="A88" s="34"/>
      <c r="B88" s="4" t="s">
        <v>13</v>
      </c>
      <c r="C88" s="15"/>
      <c r="D88" s="5"/>
      <c r="E88" s="5"/>
      <c r="F88" s="6"/>
      <c r="G88" s="127"/>
    </row>
    <row r="89" spans="1:7" ht="16.5" thickBot="1" x14ac:dyDescent="0.5">
      <c r="A89" s="34"/>
      <c r="B89" s="4" t="s">
        <v>14</v>
      </c>
      <c r="C89" s="15"/>
      <c r="D89" s="5"/>
      <c r="E89" s="5"/>
      <c r="F89" s="6"/>
      <c r="G89" s="127"/>
    </row>
    <row r="90" spans="1:7" ht="16.5" thickBot="1" x14ac:dyDescent="0.5">
      <c r="A90" s="34"/>
      <c r="B90" s="7" t="s">
        <v>5</v>
      </c>
      <c r="C90" s="16"/>
      <c r="D90" s="5"/>
      <c r="E90" s="5"/>
      <c r="F90" s="5">
        <f>SUM(F86:F89)</f>
        <v>0</v>
      </c>
      <c r="G90" s="127"/>
    </row>
    <row r="91" spans="1:7" ht="16.5" thickBot="1" x14ac:dyDescent="0.5">
      <c r="A91" s="34"/>
      <c r="B91" s="4" t="s">
        <v>6</v>
      </c>
      <c r="C91" s="15"/>
      <c r="D91" s="5"/>
      <c r="E91" s="5"/>
      <c r="F91" s="6"/>
      <c r="G91" s="127"/>
    </row>
    <row r="92" spans="1:7" ht="16.5" thickBot="1" x14ac:dyDescent="0.5">
      <c r="A92" s="34"/>
      <c r="B92" s="8" t="s">
        <v>5</v>
      </c>
      <c r="C92" s="17"/>
      <c r="D92" s="9"/>
      <c r="E92" s="9"/>
      <c r="F92" s="9">
        <f>SUM(F90:F91)</f>
        <v>0</v>
      </c>
      <c r="G92" s="127"/>
    </row>
    <row r="93" spans="1:7" ht="16.5" thickBot="1" x14ac:dyDescent="0.5">
      <c r="A93" s="34"/>
      <c r="B93" s="30" t="s">
        <v>17</v>
      </c>
      <c r="C93" s="17"/>
      <c r="D93" s="9"/>
      <c r="E93" s="9"/>
      <c r="F93" s="9">
        <f t="shared" ref="F93:F98" si="3">SUM(F92)</f>
        <v>0</v>
      </c>
      <c r="G93" s="29" t="s">
        <v>11</v>
      </c>
    </row>
    <row r="94" spans="1:7" ht="16.5" thickBot="1" x14ac:dyDescent="0.5">
      <c r="A94" s="34"/>
      <c r="B94" s="30" t="s">
        <v>18</v>
      </c>
      <c r="C94" s="17"/>
      <c r="D94" s="9"/>
      <c r="E94" s="9"/>
      <c r="F94" s="9">
        <f t="shared" si="3"/>
        <v>0</v>
      </c>
      <c r="G94" s="29" t="s">
        <v>11</v>
      </c>
    </row>
    <row r="95" spans="1:7" ht="16.5" thickBot="1" x14ac:dyDescent="0.5">
      <c r="A95" s="34"/>
      <c r="B95" s="45" t="s">
        <v>19</v>
      </c>
      <c r="C95" s="17"/>
      <c r="D95" s="9"/>
      <c r="E95" s="9"/>
      <c r="F95" s="9">
        <f t="shared" si="3"/>
        <v>0</v>
      </c>
      <c r="G95" s="29" t="s">
        <v>11</v>
      </c>
    </row>
    <row r="96" spans="1:7" ht="16.5" thickBot="1" x14ac:dyDescent="0.5">
      <c r="A96" s="34"/>
      <c r="B96" s="46" t="s">
        <v>20</v>
      </c>
      <c r="C96" s="17"/>
      <c r="D96" s="9"/>
      <c r="E96" s="9"/>
      <c r="F96" s="9">
        <f t="shared" si="3"/>
        <v>0</v>
      </c>
      <c r="G96" s="29" t="s">
        <v>127</v>
      </c>
    </row>
    <row r="97" spans="1:7" ht="16.5" thickBot="1" x14ac:dyDescent="0.5">
      <c r="A97" s="124"/>
      <c r="B97" s="126" t="s">
        <v>21</v>
      </c>
      <c r="C97" s="125"/>
      <c r="D97" s="9"/>
      <c r="E97" s="9"/>
      <c r="F97" s="9">
        <f t="shared" si="3"/>
        <v>0</v>
      </c>
      <c r="G97" s="29" t="s">
        <v>11</v>
      </c>
    </row>
    <row r="98" spans="1:7" ht="16.5" thickBot="1" x14ac:dyDescent="0.5">
      <c r="A98" s="34"/>
      <c r="B98" s="8" t="s">
        <v>5</v>
      </c>
      <c r="C98" s="17"/>
      <c r="D98" s="9"/>
      <c r="E98" s="9"/>
      <c r="F98" s="9">
        <f>F92+F93+F94+F95+F96+F97</f>
        <v>0</v>
      </c>
      <c r="G98" s="127"/>
    </row>
    <row r="99" spans="1:7" ht="16.5" thickBot="1" x14ac:dyDescent="0.5">
      <c r="A99" s="34"/>
      <c r="B99" s="4" t="s">
        <v>9</v>
      </c>
      <c r="C99" s="15"/>
      <c r="D99" s="5"/>
      <c r="E99" s="5"/>
      <c r="F99" s="6">
        <f>F98*C99</f>
        <v>0</v>
      </c>
      <c r="G99" s="127"/>
    </row>
    <row r="100" spans="1:7" ht="16.5" thickBot="1" x14ac:dyDescent="0.5">
      <c r="A100" s="34"/>
      <c r="B100" s="8" t="s">
        <v>5</v>
      </c>
      <c r="C100" s="9"/>
      <c r="D100" s="9"/>
      <c r="E100" s="9"/>
      <c r="F100" s="9">
        <f>F98+F99</f>
        <v>0</v>
      </c>
      <c r="G100" s="127"/>
    </row>
    <row r="102" spans="1:7" x14ac:dyDescent="0.45">
      <c r="F102" s="44"/>
    </row>
  </sheetData>
  <autoFilter ref="A6:G100"/>
  <mergeCells count="6">
    <mergeCell ref="F4:F5"/>
    <mergeCell ref="A4:A5"/>
    <mergeCell ref="B4:B5"/>
    <mergeCell ref="C4:C5"/>
    <mergeCell ref="D4:D5"/>
    <mergeCell ref="E4:E5"/>
  </mergeCells>
  <conditionalFormatting sqref="D71">
    <cfRule type="cellIs" dxfId="4" priority="5" stopIfTrue="1" operator="equal">
      <formula>8223.307275</formula>
    </cfRule>
  </conditionalFormatting>
  <conditionalFormatting sqref="D76:E76">
    <cfRule type="cellIs" dxfId="3" priority="3" stopIfTrue="1" operator="equal">
      <formula>8223.307275</formula>
    </cfRule>
  </conditionalFormatting>
  <conditionalFormatting sqref="B76:C76">
    <cfRule type="cellIs" dxfId="2" priority="4" stopIfTrue="1" operator="equal">
      <formula>0</formula>
    </cfRule>
  </conditionalFormatting>
  <conditionalFormatting sqref="D26 D29">
    <cfRule type="cellIs" dxfId="1" priority="2" stopIfTrue="1" operator="equal">
      <formula>8223.307275</formula>
    </cfRule>
  </conditionalFormatting>
  <conditionalFormatting sqref="D35 D38">
    <cfRule type="cellIs" dxfId="0" priority="1" stopIfTrue="1" operator="equal">
      <formula>8223.307275</formula>
    </cfRule>
  </conditionalFormatting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კრებსითი სატენდერო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2023-05-18T13:55:55Z</dcterms:modified>
</cp:coreProperties>
</file>