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bilisimall-my.sharepoint.com/personal/b_tsiklauri_tbilisimall_com/Documents/Desktop2020/სამუშაო ფაილები/D. Procurement/MKT/Site/"/>
    </mc:Choice>
  </mc:AlternateContent>
  <xr:revisionPtr revIDLastSave="17" documentId="11_C6843EEEBEF6614B22393E8602AF6EA2BCFC03A1" xr6:coauthVersionLast="47" xr6:coauthVersionMax="47" xr10:uidLastSave="{52BB2A5B-9F2F-4AE5-BFC7-86382E813F71}"/>
  <bookViews>
    <workbookView xWindow="-120" yWindow="-120" windowWidth="29040" windowHeight="15840" firstSheet="1" activeTab="1" xr2:uid="{00000000-000D-0000-FFFF-FFFF00000000}"/>
  </bookViews>
  <sheets>
    <sheet name="Base" sheetId="13" state="hidden" r:id="rId1"/>
    <sheet name="Summary" sheetId="9" r:id="rId2"/>
    <sheet name="Time Schedule 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9" l="1"/>
  <c r="D3" i="9"/>
  <c r="I4" i="13"/>
  <c r="E28" i="13"/>
  <c r="D26" i="13"/>
  <c r="E26" i="13" s="1"/>
  <c r="D27" i="13"/>
  <c r="E27" i="13" s="1"/>
  <c r="D16" i="13"/>
  <c r="E16" i="13" s="1"/>
  <c r="D15" i="13"/>
  <c r="E15" i="13" s="1"/>
  <c r="D17" i="13"/>
  <c r="E17" i="13" s="1"/>
  <c r="D25" i="13"/>
  <c r="E25" i="13" s="1"/>
  <c r="D24" i="13"/>
  <c r="E24" i="13" s="1"/>
  <c r="E23" i="13"/>
  <c r="D22" i="13"/>
  <c r="E22" i="13" s="1"/>
  <c r="E21" i="13"/>
  <c r="D20" i="13"/>
  <c r="E20" i="13" s="1"/>
  <c r="D19" i="13"/>
  <c r="E19" i="13" s="1"/>
  <c r="C18" i="13"/>
  <c r="D18" i="13" s="1"/>
  <c r="E18" i="13" s="1"/>
  <c r="D14" i="13"/>
  <c r="E14" i="13" s="1"/>
  <c r="D13" i="13"/>
  <c r="D7" i="13"/>
  <c r="E7" i="13" s="1"/>
  <c r="D6" i="13"/>
  <c r="E6" i="13" s="1"/>
  <c r="D5" i="13"/>
  <c r="E5" i="13" s="1"/>
  <c r="D4" i="13"/>
  <c r="E4" i="13" s="1"/>
  <c r="D3" i="13"/>
  <c r="E3" i="13" s="1"/>
  <c r="C3" i="13"/>
  <c r="D13" i="9" l="1"/>
  <c r="D14" i="9" s="1"/>
  <c r="D29" i="13"/>
  <c r="E13" i="13"/>
  <c r="E29" i="13" s="1"/>
  <c r="E8" i="13"/>
  <c r="D8" i="13"/>
  <c r="D15" i="9" l="1"/>
  <c r="D16" i="9" s="1"/>
  <c r="D4" i="9"/>
  <c r="D5" i="9" s="1"/>
  <c r="D6" i="9" s="1"/>
  <c r="D7" i="9" s="1"/>
</calcChain>
</file>

<file path=xl/sharedStrings.xml><?xml version="1.0" encoding="utf-8"?>
<sst xmlns="http://schemas.openxmlformats.org/spreadsheetml/2006/main" count="65" uniqueCount="42">
  <si>
    <t>N</t>
  </si>
  <si>
    <t>DESCRIPTION</t>
  </si>
  <si>
    <t>Week 1</t>
  </si>
  <si>
    <t>Week 2</t>
  </si>
  <si>
    <t>Week 3</t>
  </si>
  <si>
    <t>Week 4</t>
  </si>
  <si>
    <t>Total Price</t>
  </si>
  <si>
    <t>Grand Total</t>
  </si>
  <si>
    <t>VAT</t>
  </si>
  <si>
    <t>Price (GEL) (excl. VAT)</t>
  </si>
  <si>
    <t>Profit</t>
  </si>
  <si>
    <t>Month 1</t>
  </si>
  <si>
    <t>ბადე</t>
  </si>
  <si>
    <t>აიდიეს</t>
  </si>
  <si>
    <t>როლიკი</t>
  </si>
  <si>
    <t>თოკი</t>
  </si>
  <si>
    <t>კარაბინი</t>
  </si>
  <si>
    <t>ხელფასი</t>
  </si>
  <si>
    <t>უჟანგავი ლითონის სამაგრი</t>
  </si>
  <si>
    <t>ჭანჭიკი 8მმ</t>
  </si>
  <si>
    <t>ქანჭი 8 მმ</t>
  </si>
  <si>
    <t>მოქლონი</t>
  </si>
  <si>
    <t>გაჭრილი საკისარი</t>
  </si>
  <si>
    <t>ლითონის ზოლოვანა 24/4/3</t>
  </si>
  <si>
    <t>ლითონის ზოლოვანა 10/4/3</t>
  </si>
  <si>
    <t>სახვრეტი</t>
  </si>
  <si>
    <t>რ-ბა</t>
  </si>
  <si>
    <t>დღგ-ს ჩათვლით</t>
  </si>
  <si>
    <t>დღგ-ს გარეშე</t>
  </si>
  <si>
    <t>სჭვალსახრახნისი</t>
  </si>
  <si>
    <t>მოქლონის პისტოლეტი</t>
  </si>
  <si>
    <t>ელემენტი 2 ამპ 12 ც</t>
  </si>
  <si>
    <t>გაიკა</t>
  </si>
  <si>
    <t>ბოლტი ცალკე</t>
  </si>
  <si>
    <t>კლიჩები</t>
  </si>
  <si>
    <t>გადასაჭერი თავი სჭვალსახრ.</t>
  </si>
  <si>
    <t>კვება</t>
  </si>
  <si>
    <t>განათება</t>
  </si>
  <si>
    <t>Create Site</t>
  </si>
  <si>
    <t>Year</t>
  </si>
  <si>
    <t>V1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</si>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</sst>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Tahoma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>
      <alignment vertical="top"/>
    </xf>
    <xf numFmtId="0" fontId="2" fillId="0" borderId="0">
      <alignment horizontal="justify" vertical="top" wrapText="1"/>
    </xf>
    <xf numFmtId="0" fontId="5" fillId="0" borderId="0"/>
  </cellStyleXfs>
  <cellXfs count="41">
    <xf numFmtId="0" fontId="0" fillId="0" borderId="0" xfId="0"/>
    <xf numFmtId="0" fontId="10" fillId="4" borderId="16" xfId="0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9" fillId="2" borderId="4" xfId="3" applyFont="1" applyFill="1" applyBorder="1" applyAlignment="1">
      <alignment vertical="center" wrapText="1"/>
    </xf>
    <xf numFmtId="43" fontId="6" fillId="2" borderId="4" xfId="1" applyFont="1" applyFill="1" applyBorder="1" applyAlignment="1">
      <alignment vertical="center"/>
    </xf>
    <xf numFmtId="0" fontId="10" fillId="5" borderId="17" xfId="0" applyFont="1" applyFill="1" applyBorder="1" applyAlignment="1">
      <alignment horizontal="right" vertical="center"/>
    </xf>
    <xf numFmtId="43" fontId="10" fillId="5" borderId="17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horizontal="right" vertical="center"/>
    </xf>
    <xf numFmtId="10" fontId="10" fillId="5" borderId="15" xfId="0" applyNumberFormat="1" applyFont="1" applyFill="1" applyBorder="1" applyAlignment="1">
      <alignment horizontal="right" vertical="center"/>
    </xf>
    <xf numFmtId="43" fontId="10" fillId="5" borderId="4" xfId="0" applyNumberFormat="1" applyFont="1" applyFill="1" applyBorder="1" applyAlignment="1">
      <alignment vertical="center"/>
    </xf>
    <xf numFmtId="9" fontId="10" fillId="5" borderId="4" xfId="0" applyNumberFormat="1" applyFont="1" applyFill="1" applyBorder="1" applyAlignment="1">
      <alignment horizontal="right" vertical="center"/>
    </xf>
    <xf numFmtId="0" fontId="12" fillId="0" borderId="0" xfId="0" applyFont="1"/>
    <xf numFmtId="0" fontId="11" fillId="4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4" fillId="0" borderId="0" xfId="0" applyFont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Border="1" applyAlignment="1">
      <alignment horizontal="center" vertical="center"/>
    </xf>
    <xf numFmtId="43" fontId="14" fillId="0" borderId="18" xfId="1" applyFont="1" applyBorder="1"/>
    <xf numFmtId="43" fontId="14" fillId="0" borderId="0" xfId="0" applyNumberFormat="1" applyFont="1"/>
    <xf numFmtId="0" fontId="6" fillId="0" borderId="1" xfId="0" applyFont="1" applyBorder="1"/>
    <xf numFmtId="0" fontId="10" fillId="5" borderId="4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</cellXfs>
  <cellStyles count="5">
    <cellStyle name="Cat_A" xfId="2" xr:uid="{00000000-0005-0000-0000-000000000000}"/>
    <cellStyle name="Comma" xfId="1" builtinId="3"/>
    <cellStyle name="Normal" xfId="0" builtinId="0"/>
    <cellStyle name="Normal 2" xfId="4" xr:uid="{00000000-0005-0000-0000-000003000000}"/>
    <cellStyle name="Normal 2 11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9"/>
  <sheetViews>
    <sheetView zoomScale="130" zoomScaleNormal="130" workbookViewId="0">
      <selection activeCell="B3" sqref="B3:E3"/>
    </sheetView>
  </sheetViews>
  <sheetFormatPr defaultColWidth="9.140625" defaultRowHeight="11.25" x14ac:dyDescent="0.2"/>
  <cols>
    <col min="1" max="1" width="3.140625" style="18" customWidth="1"/>
    <col min="2" max="2" width="28.5703125" style="18" bestFit="1" customWidth="1"/>
    <col min="3" max="3" width="15.42578125" style="18" bestFit="1" customWidth="1"/>
    <col min="4" max="5" width="11.28515625" style="18" bestFit="1" customWidth="1"/>
    <col min="6" max="16384" width="9.140625" style="18"/>
  </cols>
  <sheetData>
    <row r="2" spans="2:9" x14ac:dyDescent="0.2">
      <c r="C2" s="18" t="s">
        <v>26</v>
      </c>
      <c r="D2" s="18" t="s">
        <v>27</v>
      </c>
      <c r="E2" s="18" t="s">
        <v>28</v>
      </c>
      <c r="H2" s="18" t="s">
        <v>17</v>
      </c>
      <c r="I2" s="19">
        <v>60000</v>
      </c>
    </row>
    <row r="3" spans="2:9" x14ac:dyDescent="0.2">
      <c r="B3" s="21" t="s">
        <v>12</v>
      </c>
      <c r="C3" s="22" t="e">
        <f>+#REF!</f>
        <v>#REF!</v>
      </c>
      <c r="D3" s="20" t="e">
        <f>#REF!*2.2+#REF!*7</f>
        <v>#REF!</v>
      </c>
      <c r="E3" s="20" t="e">
        <f>+D3/1.18</f>
        <v>#REF!</v>
      </c>
      <c r="H3" s="18" t="s">
        <v>36</v>
      </c>
      <c r="I3" s="19">
        <v>4000</v>
      </c>
    </row>
    <row r="4" spans="2:9" x14ac:dyDescent="0.2">
      <c r="B4" s="21" t="s">
        <v>13</v>
      </c>
      <c r="C4" s="22">
        <v>5</v>
      </c>
      <c r="D4" s="19">
        <f>+C4*500</f>
        <v>2500</v>
      </c>
      <c r="E4" s="20">
        <f t="shared" ref="E4:E7" si="0">+D4/1.18</f>
        <v>2118.6440677966102</v>
      </c>
      <c r="I4" s="24">
        <f>+SUM(I2:I3)</f>
        <v>64000</v>
      </c>
    </row>
    <row r="5" spans="2:9" x14ac:dyDescent="0.2">
      <c r="B5" s="21" t="s">
        <v>14</v>
      </c>
      <c r="C5" s="22">
        <v>5</v>
      </c>
      <c r="D5" s="19">
        <f>C5*300</f>
        <v>1500</v>
      </c>
      <c r="E5" s="20">
        <f t="shared" si="0"/>
        <v>1271.1864406779662</v>
      </c>
    </row>
    <row r="6" spans="2:9" x14ac:dyDescent="0.2">
      <c r="B6" s="21" t="s">
        <v>15</v>
      </c>
      <c r="C6" s="22">
        <v>1100</v>
      </c>
      <c r="D6" s="19">
        <f>+C6*7</f>
        <v>7700</v>
      </c>
      <c r="E6" s="20">
        <f t="shared" si="0"/>
        <v>6525.42372881356</v>
      </c>
    </row>
    <row r="7" spans="2:9" x14ac:dyDescent="0.2">
      <c r="B7" s="21" t="s">
        <v>16</v>
      </c>
      <c r="C7" s="22">
        <v>5</v>
      </c>
      <c r="D7" s="19">
        <f>C7*100</f>
        <v>500</v>
      </c>
      <c r="E7" s="20">
        <f t="shared" si="0"/>
        <v>423.72881355932208</v>
      </c>
    </row>
    <row r="8" spans="2:9" x14ac:dyDescent="0.2">
      <c r="B8" s="21"/>
      <c r="C8" s="19"/>
      <c r="D8" s="23" t="e">
        <f>+SUM(D3:D7)</f>
        <v>#REF!</v>
      </c>
      <c r="E8" s="23" t="e">
        <f>+SUM(E3:E7)</f>
        <v>#REF!</v>
      </c>
    </row>
    <row r="12" spans="2:9" x14ac:dyDescent="0.2">
      <c r="C12" s="18" t="s">
        <v>26</v>
      </c>
      <c r="D12" s="18" t="s">
        <v>27</v>
      </c>
      <c r="E12" s="18" t="s">
        <v>28</v>
      </c>
    </row>
    <row r="13" spans="2:9" x14ac:dyDescent="0.2">
      <c r="B13" s="18" t="s">
        <v>18</v>
      </c>
      <c r="C13" s="19">
        <v>2200</v>
      </c>
      <c r="D13" s="19">
        <f>C13*5</f>
        <v>11000</v>
      </c>
      <c r="E13" s="19">
        <f t="shared" ref="E13:E28" si="1">+D13/1.18</f>
        <v>9322.033898305086</v>
      </c>
    </row>
    <row r="14" spans="2:9" x14ac:dyDescent="0.2">
      <c r="B14" s="18" t="s">
        <v>19</v>
      </c>
      <c r="C14" s="19">
        <v>4200</v>
      </c>
      <c r="D14" s="19">
        <f>+C14*0.4</f>
        <v>1680</v>
      </c>
      <c r="E14" s="19">
        <f t="shared" si="1"/>
        <v>1423.7288135593221</v>
      </c>
    </row>
    <row r="15" spans="2:9" x14ac:dyDescent="0.2">
      <c r="B15" s="18" t="s">
        <v>20</v>
      </c>
      <c r="C15" s="19">
        <v>4200</v>
      </c>
      <c r="D15" s="19">
        <f>+C15*0.4</f>
        <v>1680</v>
      </c>
      <c r="E15" s="19">
        <f t="shared" si="1"/>
        <v>1423.7288135593221</v>
      </c>
    </row>
    <row r="16" spans="2:9" x14ac:dyDescent="0.2">
      <c r="B16" s="18" t="s">
        <v>32</v>
      </c>
      <c r="C16" s="19">
        <v>500</v>
      </c>
      <c r="D16" s="19">
        <f>+C16*0.4</f>
        <v>200</v>
      </c>
      <c r="E16" s="19">
        <f t="shared" si="1"/>
        <v>169.49152542372883</v>
      </c>
    </row>
    <row r="17" spans="2:5" x14ac:dyDescent="0.2">
      <c r="B17" s="18" t="s">
        <v>33</v>
      </c>
      <c r="C17" s="19">
        <v>500</v>
      </c>
      <c r="D17" s="19">
        <f>+C17*0.4</f>
        <v>200</v>
      </c>
      <c r="E17" s="19">
        <f t="shared" si="1"/>
        <v>169.49152542372883</v>
      </c>
    </row>
    <row r="18" spans="2:5" x14ac:dyDescent="0.2">
      <c r="B18" s="18" t="s">
        <v>21</v>
      </c>
      <c r="C18" s="19">
        <f>5000+8000</f>
        <v>13000</v>
      </c>
      <c r="D18" s="19">
        <f>+C18/1000*55</f>
        <v>715</v>
      </c>
      <c r="E18" s="19">
        <f t="shared" si="1"/>
        <v>605.93220338983053</v>
      </c>
    </row>
    <row r="19" spans="2:5" x14ac:dyDescent="0.2">
      <c r="B19" s="18" t="s">
        <v>22</v>
      </c>
      <c r="C19" s="19">
        <v>8500</v>
      </c>
      <c r="D19" s="19">
        <f>+C19*0.25</f>
        <v>2125</v>
      </c>
      <c r="E19" s="19">
        <f t="shared" si="1"/>
        <v>1800.8474576271187</v>
      </c>
    </row>
    <row r="20" spans="2:5" x14ac:dyDescent="0.2">
      <c r="B20" s="18" t="s">
        <v>23</v>
      </c>
      <c r="C20" s="19">
        <v>4200</v>
      </c>
      <c r="D20" s="19">
        <f>15225</f>
        <v>15225</v>
      </c>
      <c r="E20" s="19">
        <f t="shared" si="1"/>
        <v>12902.542372881357</v>
      </c>
    </row>
    <row r="21" spans="2:5" x14ac:dyDescent="0.2">
      <c r="B21" s="18" t="s">
        <v>24</v>
      </c>
      <c r="C21" s="19">
        <v>2000</v>
      </c>
      <c r="D21" s="19">
        <v>2900</v>
      </c>
      <c r="E21" s="19">
        <f t="shared" si="1"/>
        <v>2457.6271186440681</v>
      </c>
    </row>
    <row r="22" spans="2:5" x14ac:dyDescent="0.2">
      <c r="B22" s="18" t="s">
        <v>25</v>
      </c>
      <c r="C22" s="19">
        <v>100</v>
      </c>
      <c r="D22" s="19">
        <f>+C22*10</f>
        <v>1000</v>
      </c>
      <c r="E22" s="19">
        <f t="shared" si="1"/>
        <v>847.45762711864415</v>
      </c>
    </row>
    <row r="23" spans="2:5" x14ac:dyDescent="0.2">
      <c r="B23" s="18" t="s">
        <v>29</v>
      </c>
      <c r="C23" s="19">
        <v>2</v>
      </c>
      <c r="D23" s="19">
        <v>600</v>
      </c>
      <c r="E23" s="19">
        <f t="shared" si="1"/>
        <v>508.47457627118649</v>
      </c>
    </row>
    <row r="24" spans="2:5" x14ac:dyDescent="0.2">
      <c r="B24" s="18" t="s">
        <v>30</v>
      </c>
      <c r="C24" s="19">
        <v>4</v>
      </c>
      <c r="D24" s="19">
        <f>C24*1800</f>
        <v>7200</v>
      </c>
      <c r="E24" s="19">
        <f t="shared" si="1"/>
        <v>6101.6949152542375</v>
      </c>
    </row>
    <row r="25" spans="2:5" x14ac:dyDescent="0.2">
      <c r="B25" s="18" t="s">
        <v>31</v>
      </c>
      <c r="C25" s="19">
        <v>12</v>
      </c>
      <c r="D25" s="19">
        <f>C25*160</f>
        <v>1920</v>
      </c>
      <c r="E25" s="19">
        <f t="shared" si="1"/>
        <v>1627.1186440677966</v>
      </c>
    </row>
    <row r="26" spans="2:5" x14ac:dyDescent="0.2">
      <c r="B26" s="18" t="s">
        <v>34</v>
      </c>
      <c r="C26" s="19">
        <v>5</v>
      </c>
      <c r="D26" s="19">
        <f>+C26*8</f>
        <v>40</v>
      </c>
      <c r="E26" s="19">
        <f t="shared" si="1"/>
        <v>33.898305084745765</v>
      </c>
    </row>
    <row r="27" spans="2:5" x14ac:dyDescent="0.2">
      <c r="B27" s="18" t="s">
        <v>35</v>
      </c>
      <c r="C27" s="19">
        <v>10</v>
      </c>
      <c r="D27" s="19">
        <f>+C27*13</f>
        <v>130</v>
      </c>
      <c r="E27" s="19">
        <f t="shared" si="1"/>
        <v>110.16949152542374</v>
      </c>
    </row>
    <row r="28" spans="2:5" x14ac:dyDescent="0.2">
      <c r="B28" s="18" t="s">
        <v>37</v>
      </c>
      <c r="C28" s="19">
        <v>4</v>
      </c>
      <c r="D28" s="19">
        <v>1120</v>
      </c>
      <c r="E28" s="19">
        <f t="shared" si="1"/>
        <v>949.15254237288138</v>
      </c>
    </row>
    <row r="29" spans="2:5" x14ac:dyDescent="0.2">
      <c r="D29" s="19">
        <f>SUM(D13:D28)</f>
        <v>47735</v>
      </c>
      <c r="E29" s="19">
        <f>SUM(E13:E28)</f>
        <v>40453.389830508488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tabSelected="1" zoomScale="145" zoomScaleNormal="145" workbookViewId="0"/>
  </sheetViews>
  <sheetFormatPr defaultColWidth="8.85546875" defaultRowHeight="15" x14ac:dyDescent="0.25"/>
  <cols>
    <col min="1" max="1" width="5" style="2" customWidth="1"/>
    <col min="2" max="2" width="43.5703125" style="2" bestFit="1" customWidth="1"/>
    <col min="3" max="3" width="8" style="2" customWidth="1"/>
    <col min="4" max="4" width="20.5703125" style="2" bestFit="1" customWidth="1"/>
    <col min="5" max="5" width="9.85546875" style="2" customWidth="1"/>
    <col min="6" max="6" width="9.140625" style="2" customWidth="1"/>
    <col min="7" max="7" width="8.85546875" style="2"/>
    <col min="8" max="9" width="12.42578125" style="2" bestFit="1" customWidth="1"/>
    <col min="10" max="10" width="11.28515625" style="2" bestFit="1" customWidth="1"/>
    <col min="11" max="16384" width="8.85546875" style="2"/>
  </cols>
  <sheetData>
    <row r="1" spans="1:4" x14ac:dyDescent="0.25">
      <c r="A1" s="1" t="s">
        <v>0</v>
      </c>
      <c r="B1" s="1" t="s">
        <v>40</v>
      </c>
      <c r="C1" s="1"/>
      <c r="D1" s="1" t="s">
        <v>9</v>
      </c>
    </row>
    <row r="2" spans="1:4" x14ac:dyDescent="0.25">
      <c r="A2" s="3">
        <v>1</v>
      </c>
      <c r="B2" s="4" t="s">
        <v>38</v>
      </c>
      <c r="C2" s="4"/>
      <c r="D2" s="5">
        <v>0</v>
      </c>
    </row>
    <row r="3" spans="1:4" x14ac:dyDescent="0.25">
      <c r="A3" s="27" t="s">
        <v>6</v>
      </c>
      <c r="B3" s="27"/>
      <c r="C3" s="6"/>
      <c r="D3" s="7">
        <f>SUM(D2:D2)</f>
        <v>0</v>
      </c>
    </row>
    <row r="4" spans="1:4" x14ac:dyDescent="0.25">
      <c r="A4" s="26" t="s">
        <v>10</v>
      </c>
      <c r="B4" s="26"/>
      <c r="C4" s="9">
        <v>0</v>
      </c>
      <c r="D4" s="7">
        <f>D3*C4</f>
        <v>0</v>
      </c>
    </row>
    <row r="5" spans="1:4" x14ac:dyDescent="0.25">
      <c r="A5" s="26" t="s">
        <v>7</v>
      </c>
      <c r="B5" s="26"/>
      <c r="C5" s="8"/>
      <c r="D5" s="10">
        <f>D3+D4</f>
        <v>0</v>
      </c>
    </row>
    <row r="6" spans="1:4" x14ac:dyDescent="0.25">
      <c r="A6" s="26" t="s">
        <v>8</v>
      </c>
      <c r="B6" s="26"/>
      <c r="C6" s="11">
        <v>0.18</v>
      </c>
      <c r="D6" s="10">
        <f>D5*C6</f>
        <v>0</v>
      </c>
    </row>
    <row r="7" spans="1:4" x14ac:dyDescent="0.25">
      <c r="A7" s="26" t="s">
        <v>7</v>
      </c>
      <c r="B7" s="26"/>
      <c r="C7" s="8"/>
      <c r="D7" s="10">
        <f>D5+D6</f>
        <v>0</v>
      </c>
    </row>
    <row r="10" spans="1:4" x14ac:dyDescent="0.25">
      <c r="A10" s="1" t="s">
        <v>0</v>
      </c>
      <c r="B10" s="1" t="s">
        <v>41</v>
      </c>
      <c r="C10" s="1"/>
      <c r="D10" s="1" t="s">
        <v>9</v>
      </c>
    </row>
    <row r="11" spans="1:4" x14ac:dyDescent="0.25">
      <c r="A11" s="3">
        <v>1</v>
      </c>
      <c r="B11" s="4" t="s">
        <v>38</v>
      </c>
      <c r="C11" s="4"/>
      <c r="D11" s="5">
        <v>0</v>
      </c>
    </row>
    <row r="12" spans="1:4" x14ac:dyDescent="0.25">
      <c r="A12" s="27" t="s">
        <v>6</v>
      </c>
      <c r="B12" s="27"/>
      <c r="C12" s="6"/>
      <c r="D12" s="7">
        <f>SUM(D11:D11)</f>
        <v>0</v>
      </c>
    </row>
    <row r="13" spans="1:4" x14ac:dyDescent="0.25">
      <c r="A13" s="26" t="s">
        <v>10</v>
      </c>
      <c r="B13" s="26"/>
      <c r="C13" s="9">
        <v>0</v>
      </c>
      <c r="D13" s="7">
        <f>D12*C13</f>
        <v>0</v>
      </c>
    </row>
    <row r="14" spans="1:4" x14ac:dyDescent="0.25">
      <c r="A14" s="26" t="s">
        <v>7</v>
      </c>
      <c r="B14" s="26"/>
      <c r="C14" s="8"/>
      <c r="D14" s="10">
        <f>D12+D13</f>
        <v>0</v>
      </c>
    </row>
    <row r="15" spans="1:4" x14ac:dyDescent="0.25">
      <c r="A15" s="26" t="s">
        <v>8</v>
      </c>
      <c r="B15" s="26"/>
      <c r="C15" s="11">
        <v>0.18</v>
      </c>
      <c r="D15" s="10">
        <f>D14*C15</f>
        <v>0</v>
      </c>
    </row>
    <row r="16" spans="1:4" x14ac:dyDescent="0.25">
      <c r="A16" s="26" t="s">
        <v>7</v>
      </c>
      <c r="B16" s="26"/>
      <c r="C16" s="8"/>
      <c r="D16" s="10">
        <f>D14+D15</f>
        <v>0</v>
      </c>
    </row>
  </sheetData>
  <mergeCells count="10">
    <mergeCell ref="A12:B12"/>
    <mergeCell ref="A13:B13"/>
    <mergeCell ref="A14:B14"/>
    <mergeCell ref="A15:B15"/>
    <mergeCell ref="A16:B16"/>
    <mergeCell ref="A6:B6"/>
    <mergeCell ref="A3:B3"/>
    <mergeCell ref="A4:B4"/>
    <mergeCell ref="A5:B5"/>
    <mergeCell ref="A7:B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zoomScale="85" zoomScaleNormal="85" workbookViewId="0">
      <selection activeCell="A12" sqref="A12:B14"/>
    </sheetView>
  </sheetViews>
  <sheetFormatPr defaultColWidth="8.85546875" defaultRowHeight="15" x14ac:dyDescent="0.25"/>
  <cols>
    <col min="1" max="1" width="2.28515625" style="16" bestFit="1" customWidth="1"/>
    <col min="2" max="2" width="58.85546875" style="2" customWidth="1"/>
    <col min="3" max="16384" width="8.85546875" style="2"/>
  </cols>
  <sheetData>
    <row r="1" spans="1:6" x14ac:dyDescent="0.25">
      <c r="A1" s="28" t="s">
        <v>40</v>
      </c>
      <c r="B1" s="28"/>
      <c r="C1" s="28"/>
      <c r="D1" s="28"/>
      <c r="E1" s="28"/>
      <c r="F1" s="28"/>
    </row>
    <row r="2" spans="1:6" s="12" customFormat="1" ht="14.45" customHeight="1" x14ac:dyDescent="0.25">
      <c r="A2" s="29" t="s">
        <v>1</v>
      </c>
      <c r="B2" s="30"/>
      <c r="C2" s="39" t="s">
        <v>39</v>
      </c>
      <c r="D2" s="40"/>
      <c r="E2" s="40"/>
      <c r="F2" s="40"/>
    </row>
    <row r="3" spans="1:6" s="12" customFormat="1" x14ac:dyDescent="0.25">
      <c r="A3" s="31"/>
      <c r="B3" s="32"/>
      <c r="C3" s="36" t="s">
        <v>11</v>
      </c>
      <c r="D3" s="37"/>
      <c r="E3" s="37"/>
      <c r="F3" s="38"/>
    </row>
    <row r="4" spans="1:6" s="12" customFormat="1" x14ac:dyDescent="0.2">
      <c r="A4" s="33"/>
      <c r="B4" s="34"/>
      <c r="C4" s="13" t="s">
        <v>2</v>
      </c>
      <c r="D4" s="13" t="s">
        <v>3</v>
      </c>
      <c r="E4" s="13" t="s">
        <v>4</v>
      </c>
      <c r="F4" s="13" t="s">
        <v>5</v>
      </c>
    </row>
    <row r="5" spans="1:6" s="12" customFormat="1" x14ac:dyDescent="0.25">
      <c r="A5" s="14"/>
      <c r="B5" s="14"/>
      <c r="C5" s="35"/>
      <c r="D5" s="35"/>
      <c r="E5" s="35"/>
      <c r="F5" s="35"/>
    </row>
    <row r="6" spans="1:6" x14ac:dyDescent="0.25">
      <c r="A6" s="15">
        <v>1</v>
      </c>
      <c r="B6" s="4" t="s">
        <v>38</v>
      </c>
      <c r="C6" s="25"/>
      <c r="D6" s="25"/>
      <c r="E6" s="25"/>
      <c r="F6" s="25"/>
    </row>
    <row r="9" spans="1:6" x14ac:dyDescent="0.25">
      <c r="B9" s="17"/>
      <c r="C9" s="17"/>
      <c r="D9" s="17"/>
    </row>
    <row r="10" spans="1:6" x14ac:dyDescent="0.25">
      <c r="B10" s="17"/>
      <c r="C10" s="17"/>
      <c r="D10" s="17"/>
    </row>
    <row r="11" spans="1:6" x14ac:dyDescent="0.25">
      <c r="A11" s="28" t="s">
        <v>41</v>
      </c>
      <c r="B11" s="28"/>
      <c r="C11" s="28"/>
      <c r="D11" s="28"/>
      <c r="E11" s="28"/>
      <c r="F11" s="28"/>
    </row>
    <row r="12" spans="1:6" x14ac:dyDescent="0.25">
      <c r="A12" s="29" t="s">
        <v>1</v>
      </c>
      <c r="B12" s="30"/>
      <c r="C12" s="39" t="s">
        <v>39</v>
      </c>
      <c r="D12" s="40"/>
      <c r="E12" s="40"/>
      <c r="F12" s="40"/>
    </row>
    <row r="13" spans="1:6" x14ac:dyDescent="0.25">
      <c r="A13" s="31"/>
      <c r="B13" s="32"/>
      <c r="C13" s="36" t="s">
        <v>11</v>
      </c>
      <c r="D13" s="37"/>
      <c r="E13" s="37"/>
      <c r="F13" s="38"/>
    </row>
    <row r="14" spans="1:6" x14ac:dyDescent="0.25">
      <c r="A14" s="33"/>
      <c r="B14" s="34"/>
      <c r="C14" s="13" t="s">
        <v>2</v>
      </c>
      <c r="D14" s="13" t="s">
        <v>3</v>
      </c>
      <c r="E14" s="13" t="s">
        <v>4</v>
      </c>
      <c r="F14" s="13" t="s">
        <v>5</v>
      </c>
    </row>
    <row r="15" spans="1:6" x14ac:dyDescent="0.25">
      <c r="A15" s="14"/>
      <c r="B15" s="14"/>
      <c r="C15" s="35"/>
      <c r="D15" s="35"/>
      <c r="E15" s="35"/>
      <c r="F15" s="35"/>
    </row>
    <row r="16" spans="1:6" x14ac:dyDescent="0.25">
      <c r="A16" s="15">
        <v>1</v>
      </c>
      <c r="B16" s="4" t="s">
        <v>38</v>
      </c>
      <c r="C16" s="25"/>
      <c r="D16" s="25"/>
      <c r="E16" s="25"/>
      <c r="F16" s="25"/>
    </row>
  </sheetData>
  <mergeCells count="10">
    <mergeCell ref="A11:F11"/>
    <mergeCell ref="A12:B14"/>
    <mergeCell ref="C12:F12"/>
    <mergeCell ref="C13:F13"/>
    <mergeCell ref="C15:F15"/>
    <mergeCell ref="A1:F1"/>
    <mergeCell ref="A2:B4"/>
    <mergeCell ref="C5:F5"/>
    <mergeCell ref="C3:F3"/>
    <mergeCell ref="C2:F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Summary</vt:lpstr>
      <vt:lpstr>Time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Beka Tsiklauri</cp:lastModifiedBy>
  <dcterms:created xsi:type="dcterms:W3CDTF">2022-06-30T13:27:07Z</dcterms:created>
  <dcterms:modified xsi:type="dcterms:W3CDTF">2023-12-14T11:46:32Z</dcterms:modified>
</cp:coreProperties>
</file>