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koberidze\Desktop\GWP\Veshapo\სატენდერო\4 ქუჩა_სატენდერო\"/>
    </mc:Choice>
  </mc:AlternateContent>
  <bookViews>
    <workbookView xWindow="0" yWindow="0" windowWidth="28800" windowHeight="12340" activeTab="2"/>
  </bookViews>
  <sheets>
    <sheet name="ლოტი N1-თინათინის ქ." sheetId="1" r:id="rId1"/>
    <sheet name="ლოტი N2-მცხეთა, საგურამოს ქ" sheetId="2" r:id="rId2"/>
    <sheet name="ლოტი N3-ილორი ქ." sheetId="5" r:id="rId3"/>
  </sheets>
  <externalReferences>
    <externalReference r:id="rId4"/>
  </externalReferences>
  <definedNames>
    <definedName name="_xlnm._FilterDatabase" localSheetId="2" hidden="1">'ლოტი N3-ილორი ქ.'!$A$6:$G$27</definedName>
    <definedName name="_xlnm.Print_Area" localSheetId="0">'ლოტი N1-თინათინის ქ.'!$A$1:$F$36</definedName>
    <definedName name="_xlnm.Print_Area" localSheetId="1">'ლოტი N2-მცხეთა, საგურამოს ქ'!$A$1:$F$36</definedName>
    <definedName name="_xlnm.Print_Area" localSheetId="2">'ლოტი N3-ილორი ქ.'!$A$1:$F$28</definedName>
    <definedName name="_xlnm.Print_Titles" localSheetId="2">'ლოტი N3-ილორი ქ.'!$6:$6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5" l="1"/>
  <c r="A13" i="5"/>
  <c r="F12" i="5"/>
  <c r="F11" i="5"/>
  <c r="F10" i="5"/>
  <c r="F9" i="5"/>
  <c r="F14" i="5" s="1"/>
  <c r="F8" i="5"/>
  <c r="A8" i="5"/>
  <c r="A10" i="5" s="1"/>
  <c r="A12" i="5" s="1"/>
  <c r="F7" i="5"/>
  <c r="F15" i="5" l="1"/>
  <c r="F16" i="5" s="1"/>
  <c r="F17" i="5" l="1"/>
  <c r="F18" i="5"/>
  <c r="F19" i="5" s="1"/>
  <c r="F20" i="5" s="1"/>
  <c r="F21" i="5" l="1"/>
  <c r="F22" i="5" s="1"/>
  <c r="F24" i="5" s="1"/>
  <c r="F25" i="5" l="1"/>
  <c r="F26" i="5" s="1"/>
  <c r="F13" i="2" l="1"/>
  <c r="F11" i="2"/>
  <c r="F10" i="2"/>
  <c r="F9" i="2"/>
  <c r="F8" i="2"/>
  <c r="F12" i="2" l="1"/>
  <c r="F14" i="2" s="1"/>
  <c r="F15" i="2" l="1"/>
  <c r="F16" i="2" s="1"/>
  <c r="F17" i="2" l="1"/>
  <c r="F18" i="2" s="1"/>
  <c r="F19" i="2" l="1"/>
  <c r="F20" i="2" s="1"/>
  <c r="F21" i="2" l="1"/>
  <c r="F22" i="2" s="1"/>
  <c r="F24" i="2" s="1"/>
  <c r="F25" i="2" l="1"/>
  <c r="F26" i="2" s="1"/>
  <c r="E14" i="1" l="1"/>
  <c r="F8" i="1"/>
  <c r="F7" i="1"/>
  <c r="F9" i="1" l="1"/>
  <c r="F12" i="1"/>
  <c r="F11" i="1" l="1"/>
  <c r="F10" i="1"/>
  <c r="F13" i="1" l="1"/>
  <c r="F14" i="1" s="1"/>
  <c r="F15" i="1" l="1"/>
  <c r="F16" i="1" s="1"/>
  <c r="F17" i="1" l="1"/>
  <c r="F18" i="1" s="1"/>
  <c r="F19" i="1" l="1"/>
  <c r="F20" i="1" s="1"/>
  <c r="F21" i="1" l="1"/>
  <c r="F23" i="1" s="1"/>
  <c r="F24" i="1" s="1"/>
  <c r="F25" i="1" s="1"/>
</calcChain>
</file>

<file path=xl/sharedStrings.xml><?xml version="1.0" encoding="utf-8"?>
<sst xmlns="http://schemas.openxmlformats.org/spreadsheetml/2006/main" count="122" uniqueCount="51">
  <si>
    <t xml:space="preserve">სამუშაოს დასახელება </t>
  </si>
  <si>
    <t>რაოდენობა</t>
  </si>
  <si>
    <t>ერთ.       ფასი</t>
  </si>
  <si>
    <t xml:space="preserve">  სულ                                 (ლარი)</t>
  </si>
  <si>
    <t>2</t>
  </si>
  <si>
    <t>ასფალტობეტონის საფარის აღდგენა სისქით 6 სმ; მსხვილმარცვლოვანი 6 სმ</t>
  </si>
  <si>
    <t>ბიტუმი ნავთობის</t>
  </si>
  <si>
    <t>ტ</t>
  </si>
  <si>
    <t>3</t>
  </si>
  <si>
    <t>ასფალტობეტონის საფარის აღდგენა სისქით 4 სმ წვრილმარცვლოვანი 4 სმ</t>
  </si>
  <si>
    <t>თხრილის შევსება ღორღით (ფრაქცია 0-40 მმ) მექანიზმით, დატკეპნით ასფალტის მომზადებამდე სისქით 20 სმ</t>
  </si>
  <si>
    <t>სულ პირდაპირი ხარჯები</t>
  </si>
  <si>
    <t>განზ.             ერთ.</t>
  </si>
  <si>
    <t>ქ. თბილისი,  ვაკე-საბურთალოს რაიონი, თინათინის ქუჩის წყალარინების ქსელის რეაბილიტაცია;</t>
  </si>
  <si>
    <t>4</t>
  </si>
  <si>
    <t>1</t>
  </si>
  <si>
    <t>5</t>
  </si>
  <si>
    <t>6</t>
  </si>
  <si>
    <t>მ3</t>
  </si>
  <si>
    <t>ტრანშეის კონტურებში არსებული ასფალტის საფარის ჩახერხვა 10 სმ სიღრმეზე ფრეზით და შემდგომ კონტურების ჩასწორება 110მ  მოხსნა მექანიზმით დატვირთვა და გატანა 25 კმ-ზე.</t>
  </si>
  <si>
    <t xml:space="preserve">ზედნადები ხარჯები </t>
  </si>
  <si>
    <t>სულ</t>
  </si>
  <si>
    <t>გეგმიური მოგება</t>
  </si>
  <si>
    <t>გაუთვალისწინებელი ხარჯები</t>
  </si>
  <si>
    <t>დაგროვილი საპენსიო გადასახადი (ხელფასიდან)</t>
  </si>
  <si>
    <t xml:space="preserve">დ.ღ.გ. </t>
  </si>
  <si>
    <t>ხარჯთაღრიცხვა</t>
  </si>
  <si>
    <t>ქ. მცხეთა, საგურამოს ქუჩა, წყალსადენის ქსელის რეაბილიტაცია;</t>
  </si>
  <si>
    <t>ტრანშეის კონტურებში არსებული ასფალტის საფარის ჩახერხვა 10 სმ სიღრმეზე ფრეზით და შემდგომ კონტურების ჩასწორება 90მ  მოხსნა მექანიზმით დატვირთვა და გატანა 25 კმ-ზე.</t>
  </si>
  <si>
    <t>ერთ.  ფასი (ლარი)</t>
  </si>
  <si>
    <r>
      <t>მ</t>
    </r>
    <r>
      <rPr>
        <vertAlign val="superscript"/>
        <sz val="9"/>
        <rFont val="Segoe UI"/>
        <family val="2"/>
      </rPr>
      <t>2</t>
    </r>
  </si>
  <si>
    <r>
      <t>მ</t>
    </r>
    <r>
      <rPr>
        <vertAlign val="superscript"/>
        <sz val="9"/>
        <rFont val="Segoe UI"/>
        <family val="2"/>
      </rPr>
      <t>3</t>
    </r>
  </si>
  <si>
    <t>გასაფასებელი ველები</t>
  </si>
  <si>
    <t xml:space="preserve">გლდანი-ნაძალადევის რაიონში,ილორის ქ. №10-ს მიმდებარედ არსებული წყალარინების გარე ქსელის რეაბილიტაცია </t>
  </si>
  <si>
    <t>N</t>
  </si>
  <si>
    <t>განზ. ერთ.</t>
  </si>
  <si>
    <t>ერთ.ფასი</t>
  </si>
  <si>
    <t>ტრანშეის კონტურებში არსებული ასფალტობეტონის საფარის ჩახერხვა 10 სმ სიღრმეზე საფარის მოხსნა და გატანა 12 კმ-ზე</t>
  </si>
  <si>
    <t>ასფალტობეტონის საფარის აღდგენა სისქით 6 სმ; მსხვილმარცვლოვანი 6 სმ (მასალის გათვალისწინებით)</t>
  </si>
  <si>
    <r>
      <t>მ</t>
    </r>
    <r>
      <rPr>
        <vertAlign val="superscript"/>
        <sz val="10"/>
        <rFont val="Segoe UI"/>
        <family val="2"/>
      </rPr>
      <t>2</t>
    </r>
  </si>
  <si>
    <t>2-1</t>
  </si>
  <si>
    <t>ასფალტობეტონის საფარის აღდგენა სისქით 4 სმ წვრილმარცვლოვანი 4 სმ (მასალის გათვალისწინებით)</t>
  </si>
  <si>
    <t>3-1</t>
  </si>
  <si>
    <t>საფეხმავლო გადასასვლელის (ზებრა, წითელი-თეთრი) აღდგენა განი 7.5 მეტრი (6 მ) (მასალის ჩათვლით)</t>
  </si>
  <si>
    <t>თხრილის შევსება ღორღით (ფრაქცია 0-40 მმ) მექანიზმით, და დატკეპვნა</t>
  </si>
  <si>
    <r>
      <t>მ</t>
    </r>
    <r>
      <rPr>
        <vertAlign val="superscript"/>
        <sz val="10"/>
        <rFont val="Segoe UI"/>
        <family val="2"/>
      </rPr>
      <t>3</t>
    </r>
  </si>
  <si>
    <t>ზედნადები ხარჯები</t>
  </si>
  <si>
    <t>დროებითი შენობა–ნაგებობები</t>
  </si>
  <si>
    <t>დ.ღ.გ.</t>
  </si>
  <si>
    <t>რაოდ.-ბა</t>
  </si>
  <si>
    <r>
      <t>დროებითი  შენობა–ნაგებობები                                                                                                                    (ГСН-81-05-01-2001,  СНиП  4.09-91) 1,5% (</t>
    </r>
    <r>
      <rPr>
        <b/>
        <sz val="9"/>
        <color indexed="8"/>
        <rFont val="Segoe UI"/>
        <family val="2"/>
      </rPr>
      <t>მ. შ.</t>
    </r>
    <r>
      <rPr>
        <sz val="9"/>
        <color indexed="8"/>
        <rFont val="Segoe UI"/>
        <family val="2"/>
      </rPr>
      <t xml:space="preserve"> 15% -ის  უკან დაბრუნება)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</si>
</sst>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0.0"/>
    <numFmt numFmtId="167" formatCode="0.0000"/>
    <numFmt numFmtId="168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name val="Segoe UI"/>
      <family val="2"/>
    </font>
    <font>
      <b/>
      <sz val="10"/>
      <name val="Segoe UI"/>
      <family val="2"/>
      <charset val="204"/>
    </font>
    <font>
      <sz val="10"/>
      <name val="Arial CYR"/>
      <charset val="204"/>
    </font>
    <font>
      <sz val="12"/>
      <name val="Sylfaen"/>
      <family val="1"/>
    </font>
    <font>
      <sz val="11"/>
      <color theme="1"/>
      <name val="Calibri"/>
      <family val="2"/>
      <charset val="1"/>
      <scheme val="minor"/>
    </font>
    <font>
      <b/>
      <sz val="9"/>
      <name val="Segoe UI"/>
      <family val="2"/>
    </font>
    <font>
      <b/>
      <sz val="9"/>
      <name val="Calibri"/>
      <family val="2"/>
      <scheme val="minor"/>
    </font>
    <font>
      <sz val="9"/>
      <name val="Segoe UI"/>
      <family val="2"/>
    </font>
    <font>
      <vertAlign val="superscript"/>
      <sz val="9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9"/>
      <color theme="1"/>
      <name val="Segoe UI"/>
      <family val="2"/>
    </font>
    <font>
      <sz val="9"/>
      <color indexed="8"/>
      <name val="Segoe UI"/>
      <family val="2"/>
    </font>
    <font>
      <b/>
      <sz val="9"/>
      <color indexed="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0" fontId="8" fillId="0" borderId="0"/>
  </cellStyleXfs>
  <cellXfs count="134">
    <xf numFmtId="0" fontId="0" fillId="0" borderId="0" xfId="0"/>
    <xf numFmtId="49" fontId="4" fillId="0" borderId="0" xfId="2" applyNumberFormat="1" applyFont="1" applyAlignment="1">
      <alignment vertical="top" wrapText="1"/>
    </xf>
    <xf numFmtId="0" fontId="4" fillId="0" borderId="0" xfId="2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3" applyFont="1" applyAlignment="1">
      <alignment vertical="center"/>
    </xf>
    <xf numFmtId="4" fontId="3" fillId="0" borderId="0" xfId="0" applyNumberFormat="1" applyFont="1" applyAlignment="1">
      <alignment horizontal="left" vertical="top" wrapText="1"/>
    </xf>
    <xf numFmtId="0" fontId="7" fillId="2" borderId="0" xfId="3" applyFont="1" applyFill="1" applyAlignment="1">
      <alignment vertical="center"/>
    </xf>
    <xf numFmtId="2" fontId="7" fillId="2" borderId="0" xfId="3" applyNumberFormat="1" applyFont="1" applyFill="1" applyAlignment="1">
      <alignment horizontal="center" vertical="center"/>
    </xf>
    <xf numFmtId="4" fontId="5" fillId="0" borderId="0" xfId="0" applyNumberFormat="1" applyFont="1" applyAlignment="1">
      <alignment vertical="top"/>
    </xf>
    <xf numFmtId="4" fontId="3" fillId="0" borderId="0" xfId="0" applyNumberFormat="1" applyFont="1" applyAlignment="1">
      <alignment horizontal="left" vertical="top"/>
    </xf>
    <xf numFmtId="0" fontId="0" fillId="0" borderId="0" xfId="0" applyAlignment="1">
      <alignment vertical="top"/>
    </xf>
    <xf numFmtId="0" fontId="7" fillId="2" borderId="0" xfId="3" applyFont="1" applyFill="1" applyAlignment="1">
      <alignment vertical="top"/>
    </xf>
    <xf numFmtId="4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4" fontId="3" fillId="0" borderId="0" xfId="0" applyNumberFormat="1" applyFont="1" applyAlignment="1">
      <alignment horizontal="right" vertical="top"/>
    </xf>
    <xf numFmtId="0" fontId="4" fillId="0" borderId="0" xfId="2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0" fontId="10" fillId="2" borderId="1" xfId="2" applyFont="1" applyFill="1" applyBorder="1" applyAlignment="1">
      <alignment horizontal="center" vertical="top" wrapText="1"/>
    </xf>
    <xf numFmtId="49" fontId="9" fillId="2" borderId="1" xfId="2" applyNumberFormat="1" applyFont="1" applyFill="1" applyBorder="1" applyAlignment="1">
      <alignment horizontal="center" vertical="top" wrapText="1"/>
    </xf>
    <xf numFmtId="0" fontId="9" fillId="2" borderId="1" xfId="2" applyFont="1" applyFill="1" applyBorder="1" applyAlignment="1">
      <alignment horizontal="center" vertical="top" wrapText="1"/>
    </xf>
    <xf numFmtId="1" fontId="9" fillId="2" borderId="1" xfId="2" applyNumberFormat="1" applyFont="1" applyFill="1" applyBorder="1" applyAlignment="1">
      <alignment horizontal="center" vertical="top" wrapText="1"/>
    </xf>
    <xf numFmtId="0" fontId="11" fillId="2" borderId="1" xfId="2" applyFont="1" applyFill="1" applyBorder="1" applyAlignment="1">
      <alignment vertical="top" wrapText="1"/>
    </xf>
    <xf numFmtId="0" fontId="11" fillId="2" borderId="1" xfId="2" applyFont="1" applyFill="1" applyBorder="1" applyAlignment="1">
      <alignment horizontal="center" vertical="top" wrapText="1"/>
    </xf>
    <xf numFmtId="43" fontId="9" fillId="2" borderId="1" xfId="0" applyNumberFormat="1" applyFont="1" applyFill="1" applyBorder="1" applyAlignment="1">
      <alignment horizontal="right" vertical="top" wrapText="1"/>
    </xf>
    <xf numFmtId="2" fontId="11" fillId="2" borderId="1" xfId="2" applyNumberFormat="1" applyFont="1" applyFill="1" applyBorder="1" applyAlignment="1">
      <alignment horizontal="center" vertical="top" wrapText="1"/>
    </xf>
    <xf numFmtId="49" fontId="11" fillId="2" borderId="1" xfId="2" applyNumberFormat="1" applyFont="1" applyFill="1" applyBorder="1" applyAlignment="1">
      <alignment horizontal="center" vertical="top" wrapText="1"/>
    </xf>
    <xf numFmtId="43" fontId="11" fillId="2" borderId="1" xfId="2" applyNumberFormat="1" applyFont="1" applyFill="1" applyBorder="1" applyAlignment="1" applyProtection="1">
      <alignment horizontal="right" vertical="top" wrapText="1"/>
      <protection locked="0"/>
    </xf>
    <xf numFmtId="164" fontId="11" fillId="2" borderId="1" xfId="2" applyNumberFormat="1" applyFont="1" applyFill="1" applyBorder="1" applyAlignment="1">
      <alignment horizontal="right" vertical="top" wrapText="1"/>
    </xf>
    <xf numFmtId="43" fontId="9" fillId="2" borderId="1" xfId="2" applyNumberFormat="1" applyFont="1" applyFill="1" applyBorder="1" applyAlignment="1">
      <alignment horizontal="right" vertical="top" wrapText="1"/>
    </xf>
    <xf numFmtId="43" fontId="11" fillId="2" borderId="1" xfId="2" applyNumberFormat="1" applyFont="1" applyFill="1" applyBorder="1" applyAlignment="1" applyProtection="1">
      <alignment horizontal="right" vertical="top" wrapText="1"/>
    </xf>
    <xf numFmtId="49" fontId="11" fillId="2" borderId="1" xfId="2" applyNumberFormat="1" applyFont="1" applyFill="1" applyBorder="1" applyAlignment="1" applyProtection="1">
      <alignment horizontal="center" vertical="top" wrapText="1"/>
      <protection locked="0"/>
    </xf>
    <xf numFmtId="0" fontId="11" fillId="2" borderId="1" xfId="2" applyFont="1" applyFill="1" applyBorder="1" applyAlignment="1">
      <alignment horizontal="left" vertical="top" wrapText="1"/>
    </xf>
    <xf numFmtId="0" fontId="9" fillId="2" borderId="1" xfId="2" applyFont="1" applyFill="1" applyBorder="1" applyAlignment="1" applyProtection="1">
      <alignment vertical="top" wrapText="1"/>
      <protection locked="0"/>
    </xf>
    <xf numFmtId="0" fontId="11" fillId="2" borderId="1" xfId="2" applyFont="1" applyFill="1" applyBorder="1" applyAlignment="1" applyProtection="1">
      <alignment horizontal="center" vertical="top" wrapText="1"/>
      <protection locked="0"/>
    </xf>
    <xf numFmtId="43" fontId="11" fillId="2" borderId="1" xfId="1" applyFont="1" applyFill="1" applyBorder="1" applyAlignment="1" applyProtection="1">
      <alignment horizontal="center" vertical="top" wrapText="1"/>
      <protection locked="0"/>
    </xf>
    <xf numFmtId="43" fontId="11" fillId="2" borderId="1" xfId="1" applyFont="1" applyFill="1" applyBorder="1" applyAlignment="1" applyProtection="1">
      <alignment horizontal="right" vertical="top" wrapText="1"/>
      <protection locked="0"/>
    </xf>
    <xf numFmtId="0" fontId="13" fillId="3" borderId="0" xfId="3" applyFont="1" applyFill="1" applyAlignment="1">
      <alignment vertical="center"/>
    </xf>
    <xf numFmtId="0" fontId="13" fillId="2" borderId="0" xfId="3" applyFont="1" applyFill="1" applyBorder="1" applyAlignment="1">
      <alignment horizontal="center" vertical="center"/>
    </xf>
    <xf numFmtId="2" fontId="4" fillId="2" borderId="0" xfId="3" applyNumberFormat="1" applyFont="1" applyFill="1" applyAlignment="1">
      <alignment horizontal="left" vertical="center"/>
    </xf>
    <xf numFmtId="0" fontId="4" fillId="2" borderId="0" xfId="3" applyFont="1" applyFill="1" applyAlignment="1">
      <alignment vertical="center"/>
    </xf>
    <xf numFmtId="0" fontId="13" fillId="2" borderId="2" xfId="3" applyFont="1" applyFill="1" applyBorder="1" applyAlignment="1">
      <alignment vertical="center"/>
    </xf>
    <xf numFmtId="0" fontId="13" fillId="3" borderId="2" xfId="3" applyFont="1" applyFill="1" applyBorder="1" applyAlignment="1">
      <alignment vertical="center"/>
    </xf>
    <xf numFmtId="49" fontId="4" fillId="2" borderId="0" xfId="3" applyNumberFormat="1" applyFont="1" applyFill="1" applyBorder="1" applyAlignment="1">
      <alignment horizontal="center" vertical="center"/>
    </xf>
    <xf numFmtId="0" fontId="13" fillId="2" borderId="0" xfId="3" applyFont="1" applyFill="1" applyBorder="1" applyAlignment="1">
      <alignment vertical="center" wrapText="1"/>
    </xf>
    <xf numFmtId="0" fontId="4" fillId="0" borderId="1" xfId="3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1" xfId="3" applyNumberFormat="1" applyFont="1" applyFill="1" applyBorder="1" applyAlignment="1" applyProtection="1">
      <alignment horizontal="center" vertical="center"/>
      <protection locked="0"/>
    </xf>
    <xf numFmtId="0" fontId="4" fillId="2" borderId="0" xfId="3" applyFont="1" applyFill="1" applyAlignment="1" applyProtection="1">
      <alignment vertical="center"/>
      <protection locked="0"/>
    </xf>
    <xf numFmtId="1" fontId="4" fillId="0" borderId="1" xfId="3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  <protection locked="0"/>
    </xf>
    <xf numFmtId="167" fontId="4" fillId="0" borderId="1" xfId="3" applyNumberFormat="1" applyFont="1" applyFill="1" applyBorder="1" applyAlignment="1">
      <alignment horizontal="center" vertical="center"/>
    </xf>
    <xf numFmtId="166" fontId="4" fillId="0" borderId="1" xfId="3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49" fontId="4" fillId="2" borderId="0" xfId="3" applyNumberFormat="1" applyFont="1" applyFill="1" applyAlignment="1">
      <alignment vertical="center"/>
    </xf>
    <xf numFmtId="43" fontId="4" fillId="2" borderId="0" xfId="3" applyNumberFormat="1" applyFont="1" applyFill="1" applyAlignment="1">
      <alignment vertical="center"/>
    </xf>
    <xf numFmtId="49" fontId="9" fillId="2" borderId="1" xfId="2" applyNumberFormat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1" fontId="9" fillId="2" borderId="1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2" borderId="1" xfId="0" applyFont="1" applyFill="1" applyBorder="1"/>
    <xf numFmtId="1" fontId="9" fillId="2" borderId="1" xfId="3" applyNumberFormat="1" applyFont="1" applyFill="1" applyBorder="1" applyAlignment="1">
      <alignment horizontal="center" vertical="center"/>
    </xf>
    <xf numFmtId="9" fontId="11" fillId="2" borderId="1" xfId="3" applyNumberFormat="1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right" vertical="center"/>
    </xf>
    <xf numFmtId="43" fontId="11" fillId="2" borderId="1" xfId="1" applyFont="1" applyFill="1" applyBorder="1" applyAlignment="1">
      <alignment horizontal="center" vertical="center"/>
    </xf>
    <xf numFmtId="2" fontId="11" fillId="2" borderId="1" xfId="3" applyNumberFormat="1" applyFont="1" applyFill="1" applyBorder="1" applyAlignment="1">
      <alignment horizontal="left" vertical="center"/>
    </xf>
    <xf numFmtId="0" fontId="11" fillId="2" borderId="1" xfId="3" applyFont="1" applyFill="1" applyBorder="1" applyAlignment="1">
      <alignment vertical="center"/>
    </xf>
    <xf numFmtId="0" fontId="9" fillId="2" borderId="1" xfId="3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10" fontId="11" fillId="2" borderId="1" xfId="3" applyNumberFormat="1" applyFont="1" applyFill="1" applyBorder="1" applyAlignment="1">
      <alignment horizontal="center" vertical="center"/>
    </xf>
    <xf numFmtId="9" fontId="11" fillId="2" borderId="1" xfId="3" applyNumberFormat="1" applyFont="1" applyFill="1" applyBorder="1" applyAlignment="1" applyProtection="1">
      <alignment horizontal="center" vertical="center"/>
    </xf>
    <xf numFmtId="165" fontId="11" fillId="2" borderId="1" xfId="1" applyNumberFormat="1" applyFont="1" applyFill="1" applyBorder="1" applyAlignment="1">
      <alignment horizontal="center" vertical="center"/>
    </xf>
    <xf numFmtId="0" fontId="11" fillId="2" borderId="1" xfId="3" applyFont="1" applyFill="1" applyBorder="1" applyAlignment="1">
      <alignment vertical="top" wrapText="1"/>
    </xf>
    <xf numFmtId="0" fontId="9" fillId="2" borderId="1" xfId="3" applyFont="1" applyFill="1" applyBorder="1" applyAlignment="1">
      <alignment vertical="top" wrapText="1"/>
    </xf>
    <xf numFmtId="0" fontId="16" fillId="2" borderId="1" xfId="4" applyFont="1" applyFill="1" applyBorder="1" applyAlignment="1">
      <alignment horizontal="left" vertical="top" wrapText="1"/>
    </xf>
    <xf numFmtId="0" fontId="11" fillId="2" borderId="1" xfId="3" applyFont="1" applyFill="1" applyBorder="1" applyAlignment="1" applyProtection="1">
      <alignment vertical="top" wrapText="1"/>
    </xf>
    <xf numFmtId="43" fontId="9" fillId="2" borderId="1" xfId="1" applyFont="1" applyFill="1" applyBorder="1" applyAlignment="1" applyProtection="1">
      <alignment horizontal="right" vertical="top" wrapText="1"/>
    </xf>
    <xf numFmtId="43" fontId="11" fillId="2" borderId="1" xfId="1" applyFont="1" applyFill="1" applyBorder="1" applyAlignment="1">
      <alignment horizontal="right" vertical="center"/>
    </xf>
    <xf numFmtId="43" fontId="9" fillId="2" borderId="1" xfId="1" applyFont="1" applyFill="1" applyBorder="1" applyAlignment="1">
      <alignment horizontal="right" vertical="center"/>
    </xf>
    <xf numFmtId="43" fontId="11" fillId="2" borderId="1" xfId="1" applyFont="1" applyFill="1" applyBorder="1" applyAlignment="1">
      <alignment horizontal="right" vertical="top" wrapText="1"/>
    </xf>
    <xf numFmtId="0" fontId="4" fillId="0" borderId="1" xfId="3" applyFont="1" applyFill="1" applyBorder="1" applyAlignment="1" applyProtection="1">
      <alignment vertical="top" wrapText="1"/>
      <protection locked="0"/>
    </xf>
    <xf numFmtId="0" fontId="4" fillId="0" borderId="1" xfId="3" applyFont="1" applyFill="1" applyBorder="1" applyAlignment="1">
      <alignment vertical="top" wrapText="1"/>
    </xf>
    <xf numFmtId="0" fontId="4" fillId="0" borderId="1" xfId="3" applyFont="1" applyFill="1" applyBorder="1" applyAlignment="1">
      <alignment horizontal="left" vertical="top" wrapText="1"/>
    </xf>
    <xf numFmtId="43" fontId="4" fillId="0" borderId="1" xfId="1" applyFont="1" applyFill="1" applyBorder="1" applyAlignment="1" applyProtection="1">
      <alignment horizontal="center" vertical="top"/>
      <protection locked="0"/>
    </xf>
    <xf numFmtId="0" fontId="4" fillId="2" borderId="0" xfId="3" applyFont="1" applyFill="1" applyBorder="1" applyAlignment="1">
      <alignment vertical="center"/>
    </xf>
    <xf numFmtId="49" fontId="4" fillId="2" borderId="1" xfId="3" applyNumberFormat="1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/>
    </xf>
    <xf numFmtId="1" fontId="4" fillId="2" borderId="1" xfId="3" applyNumberFormat="1" applyFont="1" applyFill="1" applyBorder="1" applyAlignment="1">
      <alignment horizontal="center" vertical="center"/>
    </xf>
    <xf numFmtId="1" fontId="4" fillId="0" borderId="1" xfId="3" applyNumberFormat="1" applyFont="1" applyFill="1" applyBorder="1" applyAlignment="1" applyProtection="1">
      <alignment horizontal="center" vertical="center"/>
      <protection locked="0"/>
    </xf>
    <xf numFmtId="49" fontId="4" fillId="0" borderId="1" xfId="3" applyNumberFormat="1" applyFont="1" applyFill="1" applyBorder="1" applyAlignment="1">
      <alignment horizontal="center" vertical="center"/>
    </xf>
    <xf numFmtId="49" fontId="4" fillId="2" borderId="1" xfId="3" applyNumberFormat="1" applyFont="1" applyFill="1" applyBorder="1" applyAlignment="1" applyProtection="1">
      <alignment horizontal="center" vertical="center"/>
      <protection locked="0"/>
    </xf>
    <xf numFmtId="0" fontId="13" fillId="2" borderId="1" xfId="3" applyFont="1" applyFill="1" applyBorder="1" applyAlignment="1" applyProtection="1">
      <alignment vertical="top" wrapText="1"/>
      <protection locked="0"/>
    </xf>
    <xf numFmtId="0" fontId="4" fillId="2" borderId="1" xfId="3" applyFont="1" applyFill="1" applyBorder="1" applyAlignment="1" applyProtection="1">
      <alignment horizontal="center" vertical="center"/>
      <protection locked="0"/>
    </xf>
    <xf numFmtId="43" fontId="4" fillId="2" borderId="1" xfId="1" applyFont="1" applyFill="1" applyBorder="1" applyAlignment="1" applyProtection="1">
      <alignment horizontal="center" vertical="center"/>
      <protection locked="0"/>
    </xf>
    <xf numFmtId="43" fontId="13" fillId="2" borderId="1" xfId="1" applyFont="1" applyFill="1" applyBorder="1" applyAlignment="1" applyProtection="1">
      <alignment horizontal="center" vertical="top"/>
    </xf>
    <xf numFmtId="49" fontId="13" fillId="2" borderId="1" xfId="3" applyNumberFormat="1" applyFont="1" applyFill="1" applyBorder="1" applyAlignment="1">
      <alignment horizontal="center" vertical="center"/>
    </xf>
    <xf numFmtId="0" fontId="4" fillId="2" borderId="1" xfId="3" applyFont="1" applyFill="1" applyBorder="1" applyAlignment="1">
      <alignment vertical="top" wrapText="1"/>
    </xf>
    <xf numFmtId="9" fontId="4" fillId="2" borderId="1" xfId="3" applyNumberFormat="1" applyFont="1" applyFill="1" applyBorder="1" applyAlignment="1">
      <alignment horizontal="center" vertical="center"/>
    </xf>
    <xf numFmtId="43" fontId="13" fillId="2" borderId="1" xfId="1" applyFont="1" applyFill="1" applyBorder="1" applyAlignment="1">
      <alignment horizontal="center" vertical="center"/>
    </xf>
    <xf numFmtId="43" fontId="4" fillId="2" borderId="1" xfId="1" applyFont="1" applyFill="1" applyBorder="1" applyAlignment="1" applyProtection="1">
      <alignment horizontal="center" vertical="top"/>
    </xf>
    <xf numFmtId="0" fontId="13" fillId="2" borderId="1" xfId="3" applyFont="1" applyFill="1" applyBorder="1" applyAlignment="1">
      <alignment vertical="top" wrapText="1"/>
    </xf>
    <xf numFmtId="0" fontId="13" fillId="2" borderId="1" xfId="3" applyFont="1" applyFill="1" applyBorder="1" applyAlignment="1">
      <alignment horizontal="center" vertical="center"/>
    </xf>
    <xf numFmtId="168" fontId="4" fillId="2" borderId="1" xfId="3" applyNumberFormat="1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top"/>
    </xf>
    <xf numFmtId="43" fontId="13" fillId="2" borderId="1" xfId="1" applyFont="1" applyFill="1" applyBorder="1" applyAlignment="1">
      <alignment horizontal="center" vertical="top"/>
    </xf>
    <xf numFmtId="0" fontId="15" fillId="2" borderId="1" xfId="0" applyFont="1" applyFill="1" applyBorder="1" applyAlignment="1">
      <alignment vertical="top"/>
    </xf>
    <xf numFmtId="1" fontId="9" fillId="2" borderId="1" xfId="3" applyNumberFormat="1" applyFont="1" applyFill="1" applyBorder="1" applyAlignment="1">
      <alignment horizontal="center" vertical="top"/>
    </xf>
    <xf numFmtId="9" fontId="11" fillId="2" borderId="1" xfId="3" applyNumberFormat="1" applyFont="1" applyFill="1" applyBorder="1" applyAlignment="1">
      <alignment horizontal="center" vertical="top"/>
    </xf>
    <xf numFmtId="0" fontId="9" fillId="2" borderId="1" xfId="3" applyFont="1" applyFill="1" applyBorder="1" applyAlignment="1">
      <alignment horizontal="center" vertical="top"/>
    </xf>
    <xf numFmtId="43" fontId="11" fillId="2" borderId="1" xfId="1" applyFont="1" applyFill="1" applyBorder="1" applyAlignment="1">
      <alignment horizontal="center" vertical="top"/>
    </xf>
    <xf numFmtId="43" fontId="11" fillId="2" borderId="1" xfId="1" applyFont="1" applyFill="1" applyBorder="1" applyAlignment="1">
      <alignment horizontal="right" vertical="top"/>
    </xf>
    <xf numFmtId="2" fontId="11" fillId="2" borderId="1" xfId="3" applyNumberFormat="1" applyFont="1" applyFill="1" applyBorder="1" applyAlignment="1">
      <alignment horizontal="left" vertical="top"/>
    </xf>
    <xf numFmtId="0" fontId="11" fillId="2" borderId="1" xfId="3" applyFont="1" applyFill="1" applyBorder="1" applyAlignment="1">
      <alignment vertical="top"/>
    </xf>
    <xf numFmtId="43" fontId="9" fillId="2" borderId="1" xfId="1" applyFont="1" applyFill="1" applyBorder="1" applyAlignment="1">
      <alignment horizontal="center" vertical="top"/>
    </xf>
    <xf numFmtId="43" fontId="9" fillId="2" borderId="1" xfId="1" applyFont="1" applyFill="1" applyBorder="1" applyAlignment="1">
      <alignment horizontal="right" vertical="top"/>
    </xf>
    <xf numFmtId="10" fontId="11" fillId="2" borderId="1" xfId="3" applyNumberFormat="1" applyFont="1" applyFill="1" applyBorder="1" applyAlignment="1">
      <alignment horizontal="center" vertical="top"/>
    </xf>
    <xf numFmtId="9" fontId="11" fillId="2" borderId="1" xfId="3" applyNumberFormat="1" applyFont="1" applyFill="1" applyBorder="1" applyAlignment="1" applyProtection="1">
      <alignment horizontal="center" vertical="top"/>
    </xf>
    <xf numFmtId="165" fontId="11" fillId="2" borderId="1" xfId="1" applyNumberFormat="1" applyFont="1" applyFill="1" applyBorder="1" applyAlignment="1">
      <alignment horizontal="center" vertical="top"/>
    </xf>
    <xf numFmtId="165" fontId="11" fillId="2" borderId="1" xfId="1" applyNumberFormat="1" applyFont="1" applyFill="1" applyBorder="1" applyAlignment="1">
      <alignment horizontal="right" vertical="top"/>
    </xf>
    <xf numFmtId="4" fontId="3" fillId="0" borderId="0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/>
    </xf>
    <xf numFmtId="49" fontId="9" fillId="2" borderId="1" xfId="2" applyNumberFormat="1" applyFont="1" applyFill="1" applyBorder="1" applyAlignment="1">
      <alignment horizontal="center" vertical="top" wrapText="1"/>
    </xf>
    <xf numFmtId="0" fontId="9" fillId="2" borderId="1" xfId="2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4" fontId="3" fillId="0" borderId="0" xfId="0" applyNumberFormat="1" applyFont="1" applyAlignment="1">
      <alignment horizontal="left" vertical="top"/>
    </xf>
    <xf numFmtId="4" fontId="5" fillId="0" borderId="0" xfId="0" applyNumberFormat="1" applyFont="1" applyAlignment="1">
      <alignment vertical="top" wrapText="1"/>
    </xf>
    <xf numFmtId="4" fontId="3" fillId="0" borderId="0" xfId="0" applyNumberFormat="1" applyFont="1" applyAlignment="1">
      <alignment horizontal="left" vertical="top" wrapText="1"/>
    </xf>
    <xf numFmtId="49" fontId="4" fillId="2" borderId="1" xfId="3" applyNumberFormat="1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 vertical="center" wrapText="1"/>
    </xf>
    <xf numFmtId="2" fontId="4" fillId="2" borderId="1" xfId="3" applyNumberFormat="1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2" xfId="2"/>
    <cellStyle name="Normal 2 3" xfId="3"/>
    <cellStyle name="Normal 4" xfId="4"/>
  </cellStyles>
  <dxfs count="17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zoomScaleSheetLayoutView="100" workbookViewId="0">
      <selection activeCell="B4" sqref="B4:B5"/>
    </sheetView>
  </sheetViews>
  <sheetFormatPr defaultRowHeight="14.5" x14ac:dyDescent="0.35"/>
  <cols>
    <col min="1" max="1" width="5.36328125" customWidth="1"/>
    <col min="2" max="2" width="79.26953125" customWidth="1"/>
    <col min="3" max="3" width="12.36328125" customWidth="1"/>
    <col min="4" max="4" width="10.1796875" customWidth="1"/>
    <col min="5" max="5" width="10.453125" customWidth="1"/>
    <col min="6" max="6" width="10.36328125" customWidth="1"/>
    <col min="7" max="7" width="11.36328125" customWidth="1"/>
    <col min="8" max="8" width="12.26953125" customWidth="1"/>
  </cols>
  <sheetData>
    <row r="1" spans="1:8" ht="16" x14ac:dyDescent="0.35">
      <c r="A1" s="10"/>
      <c r="B1" s="10"/>
      <c r="C1" s="9"/>
      <c r="D1" s="9"/>
      <c r="E1" s="9"/>
      <c r="F1" s="9"/>
      <c r="G1" s="5"/>
    </row>
    <row r="2" spans="1:8" ht="32.25" customHeight="1" x14ac:dyDescent="0.35">
      <c r="A2" s="123" t="s">
        <v>13</v>
      </c>
      <c r="B2" s="123"/>
      <c r="C2" s="123"/>
      <c r="D2" s="123"/>
      <c r="E2" s="123"/>
      <c r="F2" s="123"/>
      <c r="G2" s="6"/>
    </row>
    <row r="3" spans="1:8" x14ac:dyDescent="0.35">
      <c r="A3" s="124" t="s">
        <v>26</v>
      </c>
      <c r="B3" s="124"/>
      <c r="C3" s="124"/>
      <c r="D3" s="124"/>
      <c r="E3" s="124"/>
      <c r="F3" s="124"/>
      <c r="G3" s="124" t="s">
        <v>32</v>
      </c>
      <c r="H3" s="124"/>
    </row>
    <row r="4" spans="1:8" s="11" customFormat="1" ht="26.5" customHeight="1" x14ac:dyDescent="0.35">
      <c r="A4" s="125"/>
      <c r="B4" s="126" t="s">
        <v>0</v>
      </c>
      <c r="C4" s="21" t="s">
        <v>12</v>
      </c>
      <c r="D4" s="21" t="s">
        <v>1</v>
      </c>
      <c r="E4" s="21" t="s">
        <v>2</v>
      </c>
      <c r="F4" s="21" t="s">
        <v>3</v>
      </c>
      <c r="G4" s="21" t="s">
        <v>2</v>
      </c>
      <c r="H4" s="21" t="s">
        <v>3</v>
      </c>
    </row>
    <row r="5" spans="1:8" s="11" customFormat="1" ht="6" customHeight="1" x14ac:dyDescent="0.35">
      <c r="A5" s="125"/>
      <c r="B5" s="126"/>
      <c r="C5" s="21"/>
      <c r="D5" s="21"/>
      <c r="E5" s="21"/>
      <c r="F5" s="21"/>
      <c r="G5" s="21"/>
      <c r="H5" s="21"/>
    </row>
    <row r="6" spans="1:8" s="11" customFormat="1" ht="13.5" customHeight="1" x14ac:dyDescent="0.35">
      <c r="A6" s="20">
        <v>1</v>
      </c>
      <c r="B6" s="21">
        <v>2</v>
      </c>
      <c r="C6" s="21">
        <v>3</v>
      </c>
      <c r="D6" s="21">
        <v>4</v>
      </c>
      <c r="E6" s="21">
        <v>5</v>
      </c>
      <c r="F6" s="22">
        <v>6</v>
      </c>
      <c r="G6" s="109"/>
      <c r="H6" s="109"/>
    </row>
    <row r="7" spans="1:8" s="11" customFormat="1" ht="29.5" customHeight="1" x14ac:dyDescent="0.35">
      <c r="A7" s="27" t="s">
        <v>15</v>
      </c>
      <c r="B7" s="23" t="s">
        <v>19</v>
      </c>
      <c r="C7" s="24" t="s">
        <v>18</v>
      </c>
      <c r="D7" s="21">
        <v>40</v>
      </c>
      <c r="E7" s="26">
        <v>88.483234070000009</v>
      </c>
      <c r="F7" s="31">
        <f t="shared" ref="F7:F12" si="0">D7*E7</f>
        <v>3539.3293628000001</v>
      </c>
      <c r="G7" s="109"/>
      <c r="H7" s="109"/>
    </row>
    <row r="8" spans="1:8" s="11" customFormat="1" x14ac:dyDescent="0.35">
      <c r="A8" s="27" t="s">
        <v>4</v>
      </c>
      <c r="B8" s="23" t="s">
        <v>5</v>
      </c>
      <c r="C8" s="24" t="s">
        <v>30</v>
      </c>
      <c r="D8" s="25">
        <v>400</v>
      </c>
      <c r="E8" s="28">
        <v>22.178191200000001</v>
      </c>
      <c r="F8" s="31">
        <f t="shared" si="0"/>
        <v>8871.2764800000004</v>
      </c>
      <c r="G8" s="109"/>
      <c r="H8" s="109"/>
    </row>
    <row r="9" spans="1:8" s="11" customFormat="1" x14ac:dyDescent="0.35">
      <c r="A9" s="27" t="s">
        <v>8</v>
      </c>
      <c r="B9" s="23" t="s">
        <v>6</v>
      </c>
      <c r="C9" s="24" t="s">
        <v>7</v>
      </c>
      <c r="D9" s="29">
        <v>0.24</v>
      </c>
      <c r="E9" s="28">
        <v>1345.0500000000002</v>
      </c>
      <c r="F9" s="31">
        <f t="shared" si="0"/>
        <v>322.81200000000001</v>
      </c>
      <c r="G9" s="109"/>
      <c r="H9" s="109"/>
    </row>
    <row r="10" spans="1:8" s="11" customFormat="1" x14ac:dyDescent="0.35">
      <c r="A10" s="27" t="s">
        <v>14</v>
      </c>
      <c r="B10" s="23" t="s">
        <v>9</v>
      </c>
      <c r="C10" s="24" t="s">
        <v>30</v>
      </c>
      <c r="D10" s="30">
        <v>400</v>
      </c>
      <c r="E10" s="28">
        <v>16.4832012</v>
      </c>
      <c r="F10" s="31">
        <f t="shared" si="0"/>
        <v>6593.2804800000004</v>
      </c>
      <c r="G10" s="109"/>
      <c r="H10" s="109"/>
    </row>
    <row r="11" spans="1:8" s="11" customFormat="1" x14ac:dyDescent="0.35">
      <c r="A11" s="27" t="s">
        <v>16</v>
      </c>
      <c r="B11" s="23" t="s">
        <v>6</v>
      </c>
      <c r="C11" s="24" t="s">
        <v>7</v>
      </c>
      <c r="D11" s="29">
        <v>0.24</v>
      </c>
      <c r="E11" s="28">
        <v>1345.0500000000002</v>
      </c>
      <c r="F11" s="31">
        <f t="shared" si="0"/>
        <v>322.81200000000001</v>
      </c>
      <c r="G11" s="109"/>
      <c r="H11" s="109"/>
    </row>
    <row r="12" spans="1:8" s="11" customFormat="1" ht="28" x14ac:dyDescent="0.35">
      <c r="A12" s="32" t="s">
        <v>17</v>
      </c>
      <c r="B12" s="33" t="s">
        <v>10</v>
      </c>
      <c r="C12" s="24" t="s">
        <v>31</v>
      </c>
      <c r="D12" s="30">
        <v>40</v>
      </c>
      <c r="E12" s="28">
        <v>32.270791909661021</v>
      </c>
      <c r="F12" s="31">
        <f t="shared" si="0"/>
        <v>1290.8316763864409</v>
      </c>
      <c r="G12" s="109"/>
      <c r="H12" s="109"/>
    </row>
    <row r="13" spans="1:8" s="11" customFormat="1" x14ac:dyDescent="0.35">
      <c r="A13" s="23"/>
      <c r="B13" s="34" t="s">
        <v>11</v>
      </c>
      <c r="C13" s="35"/>
      <c r="D13" s="36"/>
      <c r="E13" s="36"/>
      <c r="F13" s="79">
        <f>SUM(F7:F12)</f>
        <v>20940.341999186443</v>
      </c>
      <c r="G13" s="109"/>
      <c r="H13" s="109"/>
    </row>
    <row r="14" spans="1:8" s="12" customFormat="1" ht="16" x14ac:dyDescent="0.35">
      <c r="A14" s="110"/>
      <c r="B14" s="75" t="s">
        <v>20</v>
      </c>
      <c r="C14" s="111">
        <v>0.1</v>
      </c>
      <c r="D14" s="112"/>
      <c r="E14" s="113">
        <f>E13*C14</f>
        <v>0</v>
      </c>
      <c r="F14" s="114">
        <f>F13*C14</f>
        <v>2094.0341999186444</v>
      </c>
      <c r="G14" s="115"/>
      <c r="H14" s="116"/>
    </row>
    <row r="15" spans="1:8" s="12" customFormat="1" ht="16" x14ac:dyDescent="0.35">
      <c r="A15" s="110"/>
      <c r="B15" s="76" t="s">
        <v>21</v>
      </c>
      <c r="C15" s="112"/>
      <c r="D15" s="112"/>
      <c r="E15" s="117"/>
      <c r="F15" s="118">
        <f>SUM(F13:F14)</f>
        <v>23034.376199105089</v>
      </c>
      <c r="G15" s="115"/>
      <c r="H15" s="116"/>
    </row>
    <row r="16" spans="1:8" s="12" customFormat="1" ht="16" x14ac:dyDescent="0.35">
      <c r="A16" s="110"/>
      <c r="B16" s="75" t="s">
        <v>22</v>
      </c>
      <c r="C16" s="111">
        <v>0.08</v>
      </c>
      <c r="D16" s="112"/>
      <c r="E16" s="113"/>
      <c r="F16" s="114">
        <f>F15*C16</f>
        <v>1842.7500959284071</v>
      </c>
      <c r="G16" s="115"/>
      <c r="H16" s="116"/>
    </row>
    <row r="17" spans="1:8" s="12" customFormat="1" ht="16" x14ac:dyDescent="0.35">
      <c r="A17" s="110"/>
      <c r="B17" s="76" t="s">
        <v>21</v>
      </c>
      <c r="C17" s="112"/>
      <c r="D17" s="112"/>
      <c r="E17" s="117"/>
      <c r="F17" s="118">
        <f>SUM(F15:F16)</f>
        <v>24877.126295033497</v>
      </c>
      <c r="G17" s="115"/>
      <c r="H17" s="116"/>
    </row>
    <row r="18" spans="1:8" s="12" customFormat="1" ht="28" x14ac:dyDescent="0.35">
      <c r="A18" s="110"/>
      <c r="B18" s="77" t="s">
        <v>50</v>
      </c>
      <c r="C18" s="119">
        <v>1.2800000000000001E-2</v>
      </c>
      <c r="D18" s="112"/>
      <c r="E18" s="113"/>
      <c r="F18" s="114">
        <f>F17*C18</f>
        <v>318.42721657642875</v>
      </c>
      <c r="G18" s="115"/>
      <c r="H18" s="116"/>
    </row>
    <row r="19" spans="1:8" s="12" customFormat="1" ht="16" x14ac:dyDescent="0.35">
      <c r="A19" s="110"/>
      <c r="B19" s="76" t="s">
        <v>21</v>
      </c>
      <c r="C19" s="112"/>
      <c r="D19" s="112"/>
      <c r="E19" s="117"/>
      <c r="F19" s="118">
        <f>SUM(F17:F18)</f>
        <v>25195.553511609927</v>
      </c>
      <c r="G19" s="115"/>
      <c r="H19" s="116"/>
    </row>
    <row r="20" spans="1:8" s="12" customFormat="1" ht="16" x14ac:dyDescent="0.35">
      <c r="A20" s="110"/>
      <c r="B20" s="78" t="s">
        <v>23</v>
      </c>
      <c r="C20" s="120">
        <v>0.03</v>
      </c>
      <c r="D20" s="112"/>
      <c r="E20" s="113"/>
      <c r="F20" s="114">
        <f>F19*C20</f>
        <v>755.86660534829775</v>
      </c>
      <c r="G20" s="115"/>
      <c r="H20" s="116"/>
    </row>
    <row r="21" spans="1:8" s="12" customFormat="1" ht="16" x14ac:dyDescent="0.35">
      <c r="A21" s="110"/>
      <c r="B21" s="76" t="s">
        <v>21</v>
      </c>
      <c r="C21" s="112"/>
      <c r="D21" s="112"/>
      <c r="E21" s="117"/>
      <c r="F21" s="118">
        <f>SUM(F19:F20)</f>
        <v>25951.420116958227</v>
      </c>
      <c r="G21" s="115"/>
      <c r="H21" s="116"/>
    </row>
    <row r="22" spans="1:8" s="12" customFormat="1" ht="16" x14ac:dyDescent="0.35">
      <c r="A22" s="110"/>
      <c r="B22" s="78" t="s">
        <v>24</v>
      </c>
      <c r="C22" s="120">
        <v>0.02</v>
      </c>
      <c r="D22" s="112"/>
      <c r="E22" s="121"/>
      <c r="F22" s="122">
        <v>28.943639999999995</v>
      </c>
      <c r="G22" s="115"/>
      <c r="H22" s="116"/>
    </row>
    <row r="23" spans="1:8" s="12" customFormat="1" ht="16" x14ac:dyDescent="0.35">
      <c r="A23" s="110"/>
      <c r="B23" s="76" t="s">
        <v>21</v>
      </c>
      <c r="C23" s="112"/>
      <c r="D23" s="112"/>
      <c r="E23" s="117"/>
      <c r="F23" s="118">
        <f>SUM(F21:F22)</f>
        <v>25980.363756958228</v>
      </c>
      <c r="G23" s="115"/>
      <c r="H23" s="116"/>
    </row>
    <row r="24" spans="1:8" s="12" customFormat="1" ht="16" x14ac:dyDescent="0.35">
      <c r="A24" s="110"/>
      <c r="B24" s="75" t="s">
        <v>25</v>
      </c>
      <c r="C24" s="111">
        <v>0.18</v>
      </c>
      <c r="D24" s="112"/>
      <c r="E24" s="113"/>
      <c r="F24" s="114">
        <f>F23*C24</f>
        <v>4676.4654762524806</v>
      </c>
      <c r="G24" s="115"/>
      <c r="H24" s="116"/>
    </row>
    <row r="25" spans="1:8" s="12" customFormat="1" ht="16" x14ac:dyDescent="0.35">
      <c r="A25" s="110"/>
      <c r="B25" s="76" t="s">
        <v>21</v>
      </c>
      <c r="C25" s="112"/>
      <c r="D25" s="112"/>
      <c r="E25" s="117"/>
      <c r="F25" s="118">
        <f>SUM(F23:F24)</f>
        <v>30656.829233210708</v>
      </c>
      <c r="G25" s="115"/>
      <c r="H25" s="116"/>
    </row>
    <row r="26" spans="1:8" ht="16" x14ac:dyDescent="0.35">
      <c r="A26" s="1"/>
      <c r="B26" s="2"/>
      <c r="C26" s="2"/>
      <c r="D26" s="2"/>
      <c r="E26" s="2"/>
      <c r="F26" s="2"/>
    </row>
    <row r="27" spans="1:8" ht="16" x14ac:dyDescent="0.35">
      <c r="A27" s="1"/>
      <c r="B27" s="2"/>
      <c r="C27" s="2"/>
      <c r="D27" s="2"/>
      <c r="E27" s="2"/>
      <c r="F27" s="2"/>
    </row>
    <row r="28" spans="1:8" ht="16" x14ac:dyDescent="0.35">
      <c r="A28" s="1"/>
      <c r="B28" s="2"/>
      <c r="C28" s="2"/>
      <c r="D28" s="2"/>
      <c r="E28" s="2"/>
      <c r="F28" s="2"/>
    </row>
    <row r="29" spans="1:8" x14ac:dyDescent="0.35">
      <c r="A29" s="3"/>
      <c r="B29" s="4"/>
      <c r="C29" s="3"/>
      <c r="D29" s="127"/>
      <c r="E29" s="127"/>
    </row>
    <row r="30" spans="1:8" x14ac:dyDescent="0.35">
      <c r="A30" s="3"/>
      <c r="B30" s="4"/>
      <c r="C30" s="4"/>
      <c r="D30" s="4"/>
      <c r="E30" s="3"/>
      <c r="F30" s="3"/>
    </row>
    <row r="31" spans="1:8" ht="16" x14ac:dyDescent="0.35">
      <c r="A31" s="1"/>
      <c r="B31" s="2"/>
      <c r="C31" s="2"/>
      <c r="D31" s="2"/>
      <c r="E31" s="2"/>
      <c r="F31" s="2"/>
    </row>
    <row r="32" spans="1:8" ht="16" x14ac:dyDescent="0.35">
      <c r="A32" s="1"/>
      <c r="B32" s="2"/>
      <c r="C32" s="2"/>
      <c r="D32" s="2"/>
      <c r="E32" s="2"/>
      <c r="F32" s="2"/>
    </row>
    <row r="33" spans="1:6" ht="16" x14ac:dyDescent="0.35">
      <c r="A33" s="1"/>
      <c r="B33" s="2"/>
      <c r="C33" s="2"/>
      <c r="D33" s="2"/>
      <c r="E33" s="2"/>
      <c r="F33" s="2"/>
    </row>
    <row r="34" spans="1:6" ht="16" x14ac:dyDescent="0.35">
      <c r="A34" s="1"/>
      <c r="B34" s="2"/>
      <c r="C34" s="2"/>
      <c r="D34" s="2"/>
      <c r="E34" s="2"/>
      <c r="F34" s="2"/>
    </row>
  </sheetData>
  <mergeCells count="7">
    <mergeCell ref="D29:E29"/>
    <mergeCell ref="C2:F2"/>
    <mergeCell ref="A2:B2"/>
    <mergeCell ref="A3:F3"/>
    <mergeCell ref="A4:A5"/>
    <mergeCell ref="B4:B5"/>
    <mergeCell ref="G3:H3"/>
  </mergeCells>
  <conditionalFormatting sqref="D8">
    <cfRule type="cellIs" dxfId="16" priority="3" stopIfTrue="1" operator="equal">
      <formula>8223.307275</formula>
    </cfRule>
  </conditionalFormatting>
  <conditionalFormatting sqref="D11">
    <cfRule type="cellIs" dxfId="15" priority="6" stopIfTrue="1" operator="equal">
      <formula>0</formula>
    </cfRule>
  </conditionalFormatting>
  <conditionalFormatting sqref="D11">
    <cfRule type="cellIs" dxfId="14" priority="5" stopIfTrue="1" operator="equal">
      <formula>8223.307275</formula>
    </cfRule>
  </conditionalFormatting>
  <conditionalFormatting sqref="D8">
    <cfRule type="cellIs" dxfId="13" priority="4" stopIfTrue="1" operator="equal">
      <formula>0</formula>
    </cfRule>
  </conditionalFormatting>
  <conditionalFormatting sqref="B11:C11">
    <cfRule type="cellIs" dxfId="12" priority="2" stopIfTrue="1" operator="equal">
      <formula>0</formula>
    </cfRule>
  </conditionalFormatting>
  <conditionalFormatting sqref="B9:B10">
    <cfRule type="cellIs" dxfId="11" priority="1" stopIfTrue="1" operator="equal">
      <formula>0</formula>
    </cfRule>
  </conditionalFormatting>
  <printOptions horizontalCentered="1"/>
  <pageMargins left="0.17" right="0.17" top="0.27" bottom="0.38" header="0.17" footer="0.17"/>
  <pageSetup paperSize="9" scale="87" orientation="portrait" r:id="rId1"/>
  <ignoredErrors>
    <ignoredError sqref="F15:F21 F23:F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Normal="100" zoomScaleSheetLayoutView="100" workbookViewId="0">
      <selection activeCell="B23" sqref="B23"/>
    </sheetView>
  </sheetViews>
  <sheetFormatPr defaultRowHeight="14.5" x14ac:dyDescent="0.35"/>
  <cols>
    <col min="1" max="1" width="6.1796875" customWidth="1"/>
    <col min="2" max="2" width="87.08984375" customWidth="1"/>
    <col min="3" max="3" width="6.08984375" customWidth="1"/>
    <col min="4" max="4" width="8.26953125" style="18" customWidth="1"/>
    <col min="5" max="5" width="9.36328125" customWidth="1"/>
    <col min="6" max="6" width="11.81640625" customWidth="1"/>
    <col min="7" max="7" width="10.6328125" customWidth="1"/>
    <col min="8" max="8" width="12.36328125" customWidth="1"/>
  </cols>
  <sheetData>
    <row r="1" spans="1:9" ht="30.75" customHeight="1" x14ac:dyDescent="0.35">
      <c r="A1" s="128"/>
      <c r="B1" s="128"/>
      <c r="C1" s="129"/>
      <c r="D1" s="129"/>
      <c r="E1" s="129"/>
      <c r="F1" s="129"/>
      <c r="G1" s="5"/>
    </row>
    <row r="2" spans="1:9" ht="16" x14ac:dyDescent="0.35">
      <c r="A2" s="128" t="s">
        <v>27</v>
      </c>
      <c r="B2" s="128"/>
      <c r="C2" s="130"/>
      <c r="D2" s="130"/>
      <c r="E2" s="130"/>
      <c r="F2" s="130"/>
      <c r="G2" s="6"/>
    </row>
    <row r="3" spans="1:9" ht="16" x14ac:dyDescent="0.35">
      <c r="A3" s="128"/>
      <c r="B3" s="128"/>
      <c r="C3" s="14"/>
      <c r="D3" s="15"/>
      <c r="E3" s="13"/>
      <c r="F3" s="13"/>
      <c r="G3" s="5"/>
    </row>
    <row r="4" spans="1:9" ht="16.5" customHeight="1" x14ac:dyDescent="0.35">
      <c r="A4" s="124" t="s">
        <v>26</v>
      </c>
      <c r="B4" s="124"/>
      <c r="C4" s="124"/>
      <c r="D4" s="124"/>
      <c r="E4" s="124"/>
      <c r="F4" s="124"/>
      <c r="G4" s="124" t="s">
        <v>32</v>
      </c>
      <c r="H4" s="124"/>
    </row>
    <row r="5" spans="1:9" ht="27" customHeight="1" x14ac:dyDescent="0.35">
      <c r="A5" s="125"/>
      <c r="B5" s="19" t="s">
        <v>0</v>
      </c>
      <c r="C5" s="19" t="s">
        <v>12</v>
      </c>
      <c r="D5" s="19" t="s">
        <v>49</v>
      </c>
      <c r="E5" s="19" t="s">
        <v>2</v>
      </c>
      <c r="F5" s="19" t="s">
        <v>3</v>
      </c>
      <c r="G5" s="19" t="s">
        <v>29</v>
      </c>
      <c r="H5" s="19" t="s">
        <v>3</v>
      </c>
    </row>
    <row r="6" spans="1:9" ht="11.5" customHeight="1" x14ac:dyDescent="0.35">
      <c r="A6" s="125"/>
      <c r="B6" s="19"/>
      <c r="C6" s="19"/>
      <c r="D6" s="19"/>
      <c r="E6" s="19"/>
      <c r="F6" s="19"/>
      <c r="G6" s="19"/>
      <c r="H6" s="19"/>
    </row>
    <row r="7" spans="1:9" s="62" customFormat="1" x14ac:dyDescent="0.35">
      <c r="A7" s="59">
        <v>1</v>
      </c>
      <c r="B7" s="60">
        <v>2</v>
      </c>
      <c r="C7" s="60">
        <v>3</v>
      </c>
      <c r="D7" s="60">
        <v>4</v>
      </c>
      <c r="E7" s="60">
        <v>5</v>
      </c>
      <c r="F7" s="61">
        <v>6</v>
      </c>
      <c r="G7" s="61"/>
      <c r="H7" s="61"/>
    </row>
    <row r="8" spans="1:9" ht="28" x14ac:dyDescent="0.4">
      <c r="A8" s="20" t="s">
        <v>15</v>
      </c>
      <c r="B8" s="23" t="s">
        <v>28</v>
      </c>
      <c r="C8" s="24" t="s">
        <v>18</v>
      </c>
      <c r="D8" s="25">
        <v>30</v>
      </c>
      <c r="E8" s="26">
        <v>89.094230720000013</v>
      </c>
      <c r="F8" s="82">
        <f t="shared" ref="F8:F13" si="0">D8*E8</f>
        <v>2672.8269216000003</v>
      </c>
      <c r="G8" s="63"/>
      <c r="H8" s="63"/>
    </row>
    <row r="9" spans="1:9" ht="15" x14ac:dyDescent="0.4">
      <c r="A9" s="27" t="s">
        <v>4</v>
      </c>
      <c r="B9" s="23" t="s">
        <v>5</v>
      </c>
      <c r="C9" s="24" t="s">
        <v>30</v>
      </c>
      <c r="D9" s="25">
        <v>300</v>
      </c>
      <c r="E9" s="28">
        <v>22.178191200000001</v>
      </c>
      <c r="F9" s="37">
        <f t="shared" si="0"/>
        <v>6653.4573600000003</v>
      </c>
      <c r="G9" s="63"/>
      <c r="H9" s="63"/>
    </row>
    <row r="10" spans="1:9" ht="15" x14ac:dyDescent="0.4">
      <c r="A10" s="27" t="s">
        <v>8</v>
      </c>
      <c r="B10" s="23" t="s">
        <v>6</v>
      </c>
      <c r="C10" s="24" t="s">
        <v>7</v>
      </c>
      <c r="D10" s="29">
        <v>0.18</v>
      </c>
      <c r="E10" s="28">
        <v>1345.0500000000002</v>
      </c>
      <c r="F10" s="37">
        <f t="shared" si="0"/>
        <v>242.10900000000004</v>
      </c>
      <c r="G10" s="63"/>
      <c r="H10" s="63"/>
    </row>
    <row r="11" spans="1:9" ht="15" x14ac:dyDescent="0.4">
      <c r="A11" s="27" t="s">
        <v>14</v>
      </c>
      <c r="B11" s="23" t="s">
        <v>9</v>
      </c>
      <c r="C11" s="24" t="s">
        <v>30</v>
      </c>
      <c r="D11" s="30">
        <v>300</v>
      </c>
      <c r="E11" s="28">
        <v>16.4832012</v>
      </c>
      <c r="F11" s="37">
        <f t="shared" si="0"/>
        <v>4944.96036</v>
      </c>
      <c r="G11" s="63"/>
      <c r="H11" s="63"/>
    </row>
    <row r="12" spans="1:9" ht="15" x14ac:dyDescent="0.4">
      <c r="A12" s="27" t="s">
        <v>16</v>
      </c>
      <c r="B12" s="23" t="s">
        <v>6</v>
      </c>
      <c r="C12" s="24" t="s">
        <v>7</v>
      </c>
      <c r="D12" s="29">
        <v>0.18</v>
      </c>
      <c r="E12" s="28">
        <v>1345.0500000000002</v>
      </c>
      <c r="F12" s="37">
        <f t="shared" si="0"/>
        <v>242.10900000000004</v>
      </c>
      <c r="G12" s="63"/>
      <c r="H12" s="63"/>
    </row>
    <row r="13" spans="1:9" ht="28" x14ac:dyDescent="0.4">
      <c r="A13" s="27" t="s">
        <v>17</v>
      </c>
      <c r="B13" s="33" t="s">
        <v>10</v>
      </c>
      <c r="C13" s="24" t="s">
        <v>31</v>
      </c>
      <c r="D13" s="30">
        <v>30</v>
      </c>
      <c r="E13" s="28">
        <v>32.270791909661021</v>
      </c>
      <c r="F13" s="37">
        <f t="shared" si="0"/>
        <v>968.12375728983068</v>
      </c>
      <c r="G13" s="63"/>
      <c r="H13" s="63"/>
    </row>
    <row r="14" spans="1:9" ht="15" x14ac:dyDescent="0.4">
      <c r="A14" s="23"/>
      <c r="B14" s="34" t="s">
        <v>11</v>
      </c>
      <c r="C14" s="35"/>
      <c r="D14" s="37"/>
      <c r="E14" s="36"/>
      <c r="F14" s="79">
        <f>SUM(F8:F13)</f>
        <v>15723.586398889833</v>
      </c>
      <c r="G14" s="63"/>
      <c r="H14" s="63"/>
    </row>
    <row r="15" spans="1:9" s="7" customFormat="1" ht="16" x14ac:dyDescent="0.35">
      <c r="A15" s="64"/>
      <c r="B15" s="75" t="s">
        <v>20</v>
      </c>
      <c r="C15" s="65">
        <v>0.1</v>
      </c>
      <c r="D15" s="66"/>
      <c r="E15" s="67"/>
      <c r="F15" s="80">
        <f>F14*C15</f>
        <v>1572.3586398889834</v>
      </c>
      <c r="G15" s="68"/>
      <c r="H15" s="69"/>
      <c r="I15" s="8"/>
    </row>
    <row r="16" spans="1:9" s="7" customFormat="1" ht="16" x14ac:dyDescent="0.35">
      <c r="A16" s="64"/>
      <c r="B16" s="76" t="s">
        <v>21</v>
      </c>
      <c r="C16" s="70"/>
      <c r="D16" s="66"/>
      <c r="E16" s="71"/>
      <c r="F16" s="81">
        <f>SUM(F14:F15)</f>
        <v>17295.945038778817</v>
      </c>
      <c r="G16" s="68"/>
      <c r="H16" s="69"/>
      <c r="I16" s="8"/>
    </row>
    <row r="17" spans="1:9" s="7" customFormat="1" ht="16" x14ac:dyDescent="0.35">
      <c r="A17" s="64"/>
      <c r="B17" s="75" t="s">
        <v>22</v>
      </c>
      <c r="C17" s="65">
        <v>0.08</v>
      </c>
      <c r="D17" s="66"/>
      <c r="E17" s="67"/>
      <c r="F17" s="80">
        <f>F16*C17</f>
        <v>1383.6756031023053</v>
      </c>
      <c r="G17" s="68"/>
      <c r="H17" s="69"/>
      <c r="I17" s="8"/>
    </row>
    <row r="18" spans="1:9" s="7" customFormat="1" ht="16" x14ac:dyDescent="0.35">
      <c r="A18" s="64"/>
      <c r="B18" s="76" t="s">
        <v>21</v>
      </c>
      <c r="C18" s="70"/>
      <c r="D18" s="66"/>
      <c r="E18" s="71"/>
      <c r="F18" s="81">
        <f>SUM(F16:F17)</f>
        <v>18679.620641881123</v>
      </c>
      <c r="G18" s="68"/>
      <c r="H18" s="69"/>
      <c r="I18" s="8"/>
    </row>
    <row r="19" spans="1:9" s="7" customFormat="1" ht="28" x14ac:dyDescent="0.35">
      <c r="A19" s="64"/>
      <c r="B19" s="77" t="s">
        <v>50</v>
      </c>
      <c r="C19" s="72">
        <v>1.2800000000000001E-2</v>
      </c>
      <c r="D19" s="66"/>
      <c r="E19" s="67"/>
      <c r="F19" s="80">
        <f>F18*C19</f>
        <v>239.0991442160784</v>
      </c>
      <c r="G19" s="68"/>
      <c r="H19" s="69"/>
      <c r="I19" s="8"/>
    </row>
    <row r="20" spans="1:9" s="7" customFormat="1" ht="16" x14ac:dyDescent="0.35">
      <c r="A20" s="64"/>
      <c r="B20" s="76" t="s">
        <v>21</v>
      </c>
      <c r="C20" s="70"/>
      <c r="D20" s="66"/>
      <c r="E20" s="71"/>
      <c r="F20" s="81">
        <f>SUM(F18:F19)</f>
        <v>18918.719786097201</v>
      </c>
      <c r="G20" s="68"/>
      <c r="H20" s="69"/>
      <c r="I20" s="8"/>
    </row>
    <row r="21" spans="1:9" s="7" customFormat="1" ht="16" x14ac:dyDescent="0.35">
      <c r="A21" s="64"/>
      <c r="B21" s="78" t="s">
        <v>23</v>
      </c>
      <c r="C21" s="73">
        <v>0.03</v>
      </c>
      <c r="D21" s="66"/>
      <c r="E21" s="67"/>
      <c r="F21" s="80">
        <f>F20*C21</f>
        <v>567.56159358291598</v>
      </c>
      <c r="G21" s="68"/>
      <c r="H21" s="69"/>
      <c r="I21" s="8"/>
    </row>
    <row r="22" spans="1:9" s="7" customFormat="1" ht="16" x14ac:dyDescent="0.35">
      <c r="A22" s="64"/>
      <c r="B22" s="76" t="s">
        <v>21</v>
      </c>
      <c r="C22" s="70"/>
      <c r="D22" s="66"/>
      <c r="E22" s="71"/>
      <c r="F22" s="81">
        <f>SUM(F20:F21)</f>
        <v>19486.281379680117</v>
      </c>
      <c r="G22" s="68"/>
      <c r="H22" s="69"/>
      <c r="I22" s="8"/>
    </row>
    <row r="23" spans="1:9" s="7" customFormat="1" ht="16" x14ac:dyDescent="0.35">
      <c r="A23" s="64"/>
      <c r="B23" s="78" t="s">
        <v>24</v>
      </c>
      <c r="C23" s="73">
        <v>0.02</v>
      </c>
      <c r="D23" s="66"/>
      <c r="E23" s="74"/>
      <c r="F23" s="80">
        <v>21.8083536</v>
      </c>
      <c r="G23" s="68"/>
      <c r="H23" s="69"/>
      <c r="I23" s="8"/>
    </row>
    <row r="24" spans="1:9" s="7" customFormat="1" ht="16" x14ac:dyDescent="0.35">
      <c r="A24" s="64"/>
      <c r="B24" s="76" t="s">
        <v>21</v>
      </c>
      <c r="C24" s="70"/>
      <c r="D24" s="66"/>
      <c r="E24" s="71"/>
      <c r="F24" s="81">
        <f>SUM(F22:F23)</f>
        <v>19508.089733280118</v>
      </c>
      <c r="G24" s="68"/>
      <c r="H24" s="69"/>
      <c r="I24" s="8"/>
    </row>
    <row r="25" spans="1:9" s="7" customFormat="1" ht="16" x14ac:dyDescent="0.35">
      <c r="A25" s="64"/>
      <c r="B25" s="75" t="s">
        <v>25</v>
      </c>
      <c r="C25" s="65">
        <v>0.18</v>
      </c>
      <c r="D25" s="66"/>
      <c r="E25" s="67"/>
      <c r="F25" s="80">
        <f>F24*C25</f>
        <v>3511.4561519904209</v>
      </c>
      <c r="G25" s="68"/>
      <c r="H25" s="69"/>
      <c r="I25" s="8"/>
    </row>
    <row r="26" spans="1:9" s="7" customFormat="1" ht="16" x14ac:dyDescent="0.35">
      <c r="A26" s="64"/>
      <c r="B26" s="76" t="s">
        <v>21</v>
      </c>
      <c r="C26" s="70"/>
      <c r="D26" s="66"/>
      <c r="E26" s="71"/>
      <c r="F26" s="81">
        <f>SUM(F24:F25)</f>
        <v>23019.545885270538</v>
      </c>
      <c r="G26" s="68"/>
      <c r="H26" s="69"/>
      <c r="I26" s="8"/>
    </row>
    <row r="27" spans="1:9" ht="16" x14ac:dyDescent="0.35">
      <c r="A27" s="1"/>
      <c r="C27" s="2"/>
      <c r="D27" s="16"/>
      <c r="E27" s="2"/>
      <c r="F27" s="2"/>
    </row>
    <row r="28" spans="1:9" ht="16" x14ac:dyDescent="0.35">
      <c r="A28" s="1"/>
      <c r="B28" s="2"/>
      <c r="C28" s="2"/>
      <c r="D28" s="16"/>
      <c r="E28" s="2"/>
      <c r="F28" s="2"/>
    </row>
    <row r="29" spans="1:9" x14ac:dyDescent="0.35">
      <c r="A29" s="3"/>
      <c r="B29" s="4"/>
      <c r="C29" s="3"/>
      <c r="D29" s="127"/>
      <c r="E29" s="127"/>
    </row>
    <row r="30" spans="1:9" x14ac:dyDescent="0.35">
      <c r="A30" s="3"/>
      <c r="B30" s="4"/>
      <c r="C30" s="4"/>
      <c r="D30" s="17"/>
      <c r="E30" s="3"/>
      <c r="F30" s="3"/>
    </row>
    <row r="31" spans="1:9" ht="16" x14ac:dyDescent="0.35">
      <c r="A31" s="1"/>
      <c r="B31" s="2"/>
      <c r="C31" s="2"/>
      <c r="D31" s="16"/>
      <c r="E31" s="2"/>
      <c r="F31" s="2"/>
    </row>
    <row r="32" spans="1:9" ht="16" x14ac:dyDescent="0.35">
      <c r="A32" s="1"/>
      <c r="B32" s="2"/>
      <c r="C32" s="2"/>
      <c r="D32" s="16"/>
      <c r="E32" s="2"/>
      <c r="F32" s="2"/>
    </row>
    <row r="33" spans="1:6" ht="16" x14ac:dyDescent="0.35">
      <c r="A33" s="1"/>
      <c r="B33" s="2"/>
      <c r="C33" s="2"/>
      <c r="D33" s="16"/>
      <c r="E33" s="2"/>
      <c r="F33" s="2"/>
    </row>
    <row r="34" spans="1:6" ht="16" x14ac:dyDescent="0.35">
      <c r="A34" s="1"/>
      <c r="B34" s="2"/>
      <c r="C34" s="2"/>
      <c r="D34" s="16"/>
      <c r="E34" s="2"/>
      <c r="F34" s="2"/>
    </row>
  </sheetData>
  <mergeCells count="9">
    <mergeCell ref="A5:A6"/>
    <mergeCell ref="D29:E29"/>
    <mergeCell ref="A4:F4"/>
    <mergeCell ref="G4:H4"/>
    <mergeCell ref="A1:B1"/>
    <mergeCell ref="C1:F1"/>
    <mergeCell ref="A2:B2"/>
    <mergeCell ref="C2:F2"/>
    <mergeCell ref="A3:B3"/>
  </mergeCells>
  <conditionalFormatting sqref="D9">
    <cfRule type="cellIs" dxfId="10" priority="5" stopIfTrue="1" operator="equal">
      <formula>8223.307275</formula>
    </cfRule>
  </conditionalFormatting>
  <conditionalFormatting sqref="D12">
    <cfRule type="cellIs" dxfId="9" priority="8" stopIfTrue="1" operator="equal">
      <formula>0</formula>
    </cfRule>
  </conditionalFormatting>
  <conditionalFormatting sqref="D12">
    <cfRule type="cellIs" dxfId="8" priority="7" stopIfTrue="1" operator="equal">
      <formula>8223.307275</formula>
    </cfRule>
  </conditionalFormatting>
  <conditionalFormatting sqref="D9">
    <cfRule type="cellIs" dxfId="7" priority="6" stopIfTrue="1" operator="equal">
      <formula>0</formula>
    </cfRule>
  </conditionalFormatting>
  <conditionalFormatting sqref="B12:C12">
    <cfRule type="cellIs" dxfId="6" priority="4" stopIfTrue="1" operator="equal">
      <formula>0</formula>
    </cfRule>
  </conditionalFormatting>
  <conditionalFormatting sqref="B10:B11">
    <cfRule type="cellIs" dxfId="5" priority="3" stopIfTrue="1" operator="equal">
      <formula>0</formula>
    </cfRule>
  </conditionalFormatting>
  <conditionalFormatting sqref="D8">
    <cfRule type="cellIs" dxfId="4" priority="1" stopIfTrue="1" operator="equal">
      <formula>8223.307275</formula>
    </cfRule>
  </conditionalFormatting>
  <conditionalFormatting sqref="D8">
    <cfRule type="cellIs" dxfId="3" priority="2" stopIfTrue="1" operator="equal">
      <formula>0</formula>
    </cfRule>
  </conditionalFormatting>
  <printOptions horizontalCentered="1"/>
  <pageMargins left="0.17" right="0.17" top="0.27" bottom="0.38" header="0.17" footer="0.17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I28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16" sqref="B16"/>
    </sheetView>
  </sheetViews>
  <sheetFormatPr defaultColWidth="9.26953125" defaultRowHeight="16" x14ac:dyDescent="0.35"/>
  <cols>
    <col min="1" max="1" width="6.26953125" style="57" customWidth="1"/>
    <col min="2" max="2" width="108.90625" style="41" customWidth="1"/>
    <col min="3" max="3" width="8.54296875" style="41" customWidth="1"/>
    <col min="4" max="4" width="12.54296875" style="41" bestFit="1" customWidth="1"/>
    <col min="5" max="5" width="11.26953125" style="41" customWidth="1"/>
    <col min="6" max="6" width="14.26953125" style="41" customWidth="1"/>
    <col min="7" max="7" width="10.6328125" style="40" customWidth="1"/>
    <col min="8" max="16384" width="9.26953125" style="41"/>
  </cols>
  <sheetData>
    <row r="1" spans="1:9" x14ac:dyDescent="0.35">
      <c r="A1" s="38" t="s">
        <v>33</v>
      </c>
      <c r="B1" s="39"/>
      <c r="C1" s="39"/>
      <c r="D1" s="39"/>
      <c r="E1" s="39"/>
      <c r="F1" s="39"/>
    </row>
    <row r="2" spans="1:9" ht="16.5" thickBot="1" x14ac:dyDescent="0.4">
      <c r="A2" s="42"/>
      <c r="B2" s="43"/>
      <c r="C2" s="43"/>
      <c r="D2" s="43"/>
      <c r="E2" s="43"/>
      <c r="F2" s="43"/>
    </row>
    <row r="3" spans="1:9" ht="21.75" customHeight="1" x14ac:dyDescent="0.35">
      <c r="A3" s="44"/>
      <c r="C3" s="87"/>
      <c r="D3" s="87"/>
      <c r="E3" s="87"/>
      <c r="F3" s="87"/>
    </row>
    <row r="4" spans="1:9" ht="18" customHeight="1" x14ac:dyDescent="0.35">
      <c r="A4" s="131" t="s">
        <v>34</v>
      </c>
      <c r="B4" s="132" t="s">
        <v>0</v>
      </c>
      <c r="C4" s="132" t="s">
        <v>35</v>
      </c>
      <c r="D4" s="132" t="s">
        <v>1</v>
      </c>
      <c r="E4" s="133" t="s">
        <v>36</v>
      </c>
      <c r="F4" s="132" t="s">
        <v>3</v>
      </c>
      <c r="G4" s="124" t="s">
        <v>32</v>
      </c>
      <c r="H4" s="124"/>
    </row>
    <row r="5" spans="1:9" ht="24" x14ac:dyDescent="0.35">
      <c r="A5" s="131"/>
      <c r="B5" s="132"/>
      <c r="C5" s="132"/>
      <c r="D5" s="132"/>
      <c r="E5" s="133"/>
      <c r="F5" s="132"/>
      <c r="G5" s="19" t="s">
        <v>29</v>
      </c>
      <c r="H5" s="19" t="s">
        <v>3</v>
      </c>
      <c r="I5" s="45"/>
    </row>
    <row r="6" spans="1:9" x14ac:dyDescent="0.35">
      <c r="A6" s="88">
        <v>1</v>
      </c>
      <c r="B6" s="89">
        <v>2</v>
      </c>
      <c r="C6" s="89">
        <v>3</v>
      </c>
      <c r="D6" s="89">
        <v>4</v>
      </c>
      <c r="E6" s="90">
        <v>5</v>
      </c>
      <c r="F6" s="91">
        <v>6</v>
      </c>
      <c r="G6" s="19"/>
      <c r="H6" s="19"/>
    </row>
    <row r="7" spans="1:9" s="49" customFormat="1" ht="32" x14ac:dyDescent="0.35">
      <c r="A7" s="92" t="s">
        <v>15</v>
      </c>
      <c r="B7" s="83" t="s">
        <v>37</v>
      </c>
      <c r="C7" s="46" t="s">
        <v>18</v>
      </c>
      <c r="D7" s="47">
        <v>52.120000000000005</v>
      </c>
      <c r="E7" s="48">
        <v>76.705769084620101</v>
      </c>
      <c r="F7" s="86">
        <f>D7*E7</f>
        <v>3997.9046846904002</v>
      </c>
      <c r="G7" s="61"/>
      <c r="H7" s="61"/>
    </row>
    <row r="8" spans="1:9" s="53" customFormat="1" ht="16.5" x14ac:dyDescent="0.4">
      <c r="A8" s="50">
        <f>A7+1</f>
        <v>2</v>
      </c>
      <c r="B8" s="84" t="s">
        <v>38</v>
      </c>
      <c r="C8" s="51" t="s">
        <v>39</v>
      </c>
      <c r="D8" s="52">
        <v>521.20000000000005</v>
      </c>
      <c r="E8" s="48">
        <v>22.178191199999993</v>
      </c>
      <c r="F8" s="86">
        <f t="shared" ref="F8:F13" si="0">D8*E8</f>
        <v>11559.273253439998</v>
      </c>
      <c r="G8" s="63"/>
      <c r="H8" s="63"/>
    </row>
    <row r="9" spans="1:9" s="53" customFormat="1" x14ac:dyDescent="0.4">
      <c r="A9" s="93" t="s">
        <v>40</v>
      </c>
      <c r="B9" s="84" t="s">
        <v>6</v>
      </c>
      <c r="C9" s="51" t="s">
        <v>7</v>
      </c>
      <c r="D9" s="54">
        <v>0.31272</v>
      </c>
      <c r="E9" s="48">
        <v>1345.05</v>
      </c>
      <c r="F9" s="86">
        <f t="shared" si="0"/>
        <v>420.62403599999999</v>
      </c>
      <c r="G9" s="63"/>
      <c r="H9" s="63"/>
    </row>
    <row r="10" spans="1:9" s="53" customFormat="1" ht="16.5" x14ac:dyDescent="0.4">
      <c r="A10" s="50">
        <f>A8+1</f>
        <v>3</v>
      </c>
      <c r="B10" s="84" t="s">
        <v>41</v>
      </c>
      <c r="C10" s="51" t="s">
        <v>39</v>
      </c>
      <c r="D10" s="55">
        <v>521.20000000000005</v>
      </c>
      <c r="E10" s="48">
        <v>16.4832012</v>
      </c>
      <c r="F10" s="86">
        <f t="shared" si="0"/>
        <v>8591.0444654399998</v>
      </c>
      <c r="G10" s="63"/>
      <c r="H10" s="63"/>
    </row>
    <row r="11" spans="1:9" x14ac:dyDescent="0.4">
      <c r="A11" s="93" t="s">
        <v>42</v>
      </c>
      <c r="B11" s="84" t="s">
        <v>6</v>
      </c>
      <c r="C11" s="51" t="s">
        <v>7</v>
      </c>
      <c r="D11" s="54">
        <v>0.31272</v>
      </c>
      <c r="E11" s="48">
        <v>1345.05</v>
      </c>
      <c r="F11" s="86">
        <f t="shared" si="0"/>
        <v>420.62403599999999</v>
      </c>
      <c r="G11" s="63"/>
      <c r="H11" s="63"/>
    </row>
    <row r="12" spans="1:9" ht="16.5" x14ac:dyDescent="0.4">
      <c r="A12" s="50">
        <f>A10+1</f>
        <v>4</v>
      </c>
      <c r="B12" s="84" t="s">
        <v>43</v>
      </c>
      <c r="C12" s="51" t="s">
        <v>39</v>
      </c>
      <c r="D12" s="55">
        <v>12</v>
      </c>
      <c r="E12" s="48">
        <v>119.23728813559325</v>
      </c>
      <c r="F12" s="86">
        <f t="shared" si="0"/>
        <v>1430.847457627119</v>
      </c>
      <c r="G12" s="63"/>
      <c r="H12" s="63"/>
    </row>
    <row r="13" spans="1:9" s="53" customFormat="1" ht="16.5" x14ac:dyDescent="0.4">
      <c r="A13" s="92" t="e">
        <f>#REF!+1</f>
        <v>#REF!</v>
      </c>
      <c r="B13" s="85" t="s">
        <v>44</v>
      </c>
      <c r="C13" s="51" t="s">
        <v>45</v>
      </c>
      <c r="D13" s="56">
        <v>104.24000000000001</v>
      </c>
      <c r="E13" s="48">
        <v>32.270791909661014</v>
      </c>
      <c r="F13" s="86">
        <f t="shared" si="0"/>
        <v>3363.9073486630646</v>
      </c>
      <c r="G13" s="63"/>
      <c r="H13" s="63"/>
    </row>
    <row r="14" spans="1:9" x14ac:dyDescent="0.4">
      <c r="A14" s="94"/>
      <c r="B14" s="95" t="s">
        <v>11</v>
      </c>
      <c r="C14" s="96"/>
      <c r="D14" s="97"/>
      <c r="E14" s="97"/>
      <c r="F14" s="98">
        <f>SUM(F7:F13)</f>
        <v>29784.225281860585</v>
      </c>
      <c r="G14" s="63"/>
      <c r="H14" s="63"/>
    </row>
    <row r="15" spans="1:9" x14ac:dyDescent="0.35">
      <c r="A15" s="99"/>
      <c r="B15" s="100" t="s">
        <v>46</v>
      </c>
      <c r="C15" s="101">
        <v>0.1</v>
      </c>
      <c r="D15" s="102"/>
      <c r="E15" s="102"/>
      <c r="F15" s="103">
        <f>F14*C15</f>
        <v>2978.4225281860586</v>
      </c>
      <c r="G15" s="68"/>
      <c r="H15" s="69"/>
    </row>
    <row r="16" spans="1:9" x14ac:dyDescent="0.35">
      <c r="A16" s="99"/>
      <c r="B16" s="104" t="s">
        <v>21</v>
      </c>
      <c r="C16" s="105"/>
      <c r="D16" s="102"/>
      <c r="E16" s="102"/>
      <c r="F16" s="98">
        <f>SUM(F14:F15)</f>
        <v>32762.647810046645</v>
      </c>
      <c r="G16" s="68"/>
      <c r="H16" s="69"/>
    </row>
    <row r="17" spans="1:8" x14ac:dyDescent="0.35">
      <c r="A17" s="99"/>
      <c r="B17" s="100" t="s">
        <v>22</v>
      </c>
      <c r="C17" s="101">
        <v>0.08</v>
      </c>
      <c r="D17" s="102"/>
      <c r="E17" s="102"/>
      <c r="F17" s="103">
        <f>F16*C17</f>
        <v>2621.0118248037315</v>
      </c>
      <c r="G17" s="68"/>
      <c r="H17" s="69"/>
    </row>
    <row r="18" spans="1:8" x14ac:dyDescent="0.35">
      <c r="A18" s="99"/>
      <c r="B18" s="104" t="s">
        <v>21</v>
      </c>
      <c r="C18" s="105"/>
      <c r="D18" s="102"/>
      <c r="E18" s="102"/>
      <c r="F18" s="98">
        <f>SUM(F16:F17)</f>
        <v>35383.659634850374</v>
      </c>
      <c r="G18" s="68"/>
      <c r="H18" s="69"/>
    </row>
    <row r="19" spans="1:8" x14ac:dyDescent="0.35">
      <c r="A19" s="99"/>
      <c r="B19" s="100" t="s">
        <v>47</v>
      </c>
      <c r="C19" s="106">
        <v>0</v>
      </c>
      <c r="D19" s="102"/>
      <c r="E19" s="102"/>
      <c r="F19" s="103">
        <f>F18*C19</f>
        <v>0</v>
      </c>
      <c r="G19" s="68"/>
      <c r="H19" s="69"/>
    </row>
    <row r="20" spans="1:8" x14ac:dyDescent="0.35">
      <c r="A20" s="99"/>
      <c r="B20" s="104" t="s">
        <v>21</v>
      </c>
      <c r="C20" s="105"/>
      <c r="D20" s="102"/>
      <c r="E20" s="102"/>
      <c r="F20" s="98">
        <f>F19+F18</f>
        <v>35383.659634850374</v>
      </c>
      <c r="G20" s="68"/>
      <c r="H20" s="69"/>
    </row>
    <row r="21" spans="1:8" x14ac:dyDescent="0.35">
      <c r="A21" s="99"/>
      <c r="B21" s="100" t="s">
        <v>23</v>
      </c>
      <c r="C21" s="101">
        <v>0.03</v>
      </c>
      <c r="D21" s="102"/>
      <c r="E21" s="102"/>
      <c r="F21" s="107">
        <f>F20*C21</f>
        <v>1061.5097890455111</v>
      </c>
      <c r="G21" s="68"/>
      <c r="H21" s="69"/>
    </row>
    <row r="22" spans="1:8" x14ac:dyDescent="0.35">
      <c r="A22" s="99"/>
      <c r="B22" s="104" t="s">
        <v>21</v>
      </c>
      <c r="C22" s="105"/>
      <c r="D22" s="102"/>
      <c r="E22" s="102"/>
      <c r="F22" s="108">
        <f>SUM(F20:F21)</f>
        <v>36445.169423895888</v>
      </c>
      <c r="G22" s="68"/>
      <c r="H22" s="69"/>
    </row>
    <row r="23" spans="1:8" x14ac:dyDescent="0.35">
      <c r="A23" s="99"/>
      <c r="B23" s="100" t="s">
        <v>24</v>
      </c>
      <c r="C23" s="101">
        <v>0.02</v>
      </c>
      <c r="D23" s="102"/>
      <c r="E23" s="102"/>
      <c r="F23" s="107">
        <v>38.974220841600001</v>
      </c>
      <c r="G23" s="68"/>
      <c r="H23" s="69"/>
    </row>
    <row r="24" spans="1:8" x14ac:dyDescent="0.35">
      <c r="A24" s="99"/>
      <c r="B24" s="104" t="s">
        <v>21</v>
      </c>
      <c r="C24" s="105"/>
      <c r="D24" s="102"/>
      <c r="E24" s="102"/>
      <c r="F24" s="108">
        <f>SUM(F22:F23)</f>
        <v>36484.143644737487</v>
      </c>
      <c r="G24" s="68"/>
      <c r="H24" s="69"/>
    </row>
    <row r="25" spans="1:8" x14ac:dyDescent="0.35">
      <c r="A25" s="99"/>
      <c r="B25" s="100" t="s">
        <v>48</v>
      </c>
      <c r="C25" s="101">
        <v>0.18</v>
      </c>
      <c r="D25" s="102"/>
      <c r="E25" s="102"/>
      <c r="F25" s="107">
        <f>F24*C25</f>
        <v>6567.1458560527471</v>
      </c>
      <c r="G25" s="68"/>
      <c r="H25" s="69"/>
    </row>
    <row r="26" spans="1:8" x14ac:dyDescent="0.35">
      <c r="A26" s="99"/>
      <c r="B26" s="104" t="s">
        <v>21</v>
      </c>
      <c r="C26" s="105"/>
      <c r="D26" s="102"/>
      <c r="E26" s="102"/>
      <c r="F26" s="108">
        <f>SUM(F24:F25)</f>
        <v>43051.289500790233</v>
      </c>
      <c r="G26" s="68"/>
      <c r="H26" s="69"/>
    </row>
    <row r="27" spans="1:8" ht="15" customHeight="1" x14ac:dyDescent="0.35">
      <c r="F27" s="58"/>
    </row>
    <row r="28" spans="1:8" ht="5.25" customHeight="1" x14ac:dyDescent="0.35"/>
  </sheetData>
  <autoFilter ref="A6:G27"/>
  <mergeCells count="7">
    <mergeCell ref="G4:H4"/>
    <mergeCell ref="A4:A5"/>
    <mergeCell ref="B4:B5"/>
    <mergeCell ref="C4:C5"/>
    <mergeCell ref="D4:D5"/>
    <mergeCell ref="E4:E5"/>
    <mergeCell ref="F4:F5"/>
  </mergeCells>
  <conditionalFormatting sqref="C11:D11 B9:B10">
    <cfRule type="cellIs" dxfId="2" priority="3" stopIfTrue="1" operator="equal">
      <formula>0</formula>
    </cfRule>
  </conditionalFormatting>
  <conditionalFormatting sqref="D11">
    <cfRule type="cellIs" dxfId="1" priority="2" stopIfTrue="1" operator="equal">
      <formula>8223.307275</formula>
    </cfRule>
  </conditionalFormatting>
  <conditionalFormatting sqref="B11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ლოტი N1-თინათინის ქ.</vt:lpstr>
      <vt:lpstr>ლოტი N2-მცხეთა, საგურამოს ქ</vt:lpstr>
      <vt:lpstr>ლოტი N3-ილორი ქ.</vt:lpstr>
      <vt:lpstr>'ლოტი N1-თინათინის ქ.'!Print_Area</vt:lpstr>
      <vt:lpstr>'ლოტი N2-მცხეთა, საგურამოს ქ'!Print_Area</vt:lpstr>
      <vt:lpstr>'ლოტი N3-ილორი ქ.'!Print_Area</vt:lpstr>
      <vt:lpstr>'ლოტი N3-ილორი ქ.'!Print_Titles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Nino Koberidze</cp:lastModifiedBy>
  <cp:lastPrinted>2023-12-15T08:55:48Z</cp:lastPrinted>
  <dcterms:created xsi:type="dcterms:W3CDTF">2023-12-15T08:46:12Z</dcterms:created>
  <dcterms:modified xsi:type="dcterms:W3CDTF">2024-01-18T16:02:19Z</dcterms:modified>
</cp:coreProperties>
</file>