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jelia3009\Desktop\KAZBEGI 47\TENDER\"/>
    </mc:Choice>
  </mc:AlternateContent>
  <xr:revisionPtr revIDLastSave="0" documentId="8_{C0A9E2E0-72AB-4B29-BACA-9506C21F28BB}" xr6:coauthVersionLast="45" xr6:coauthVersionMax="45" xr10:uidLastSave="{00000000-0000-0000-0000-000000000000}"/>
  <bookViews>
    <workbookView xWindow="-120" yWindow="-120" windowWidth="20730" windowHeight="11160" xr2:uid="{73A47C09-C57D-4987-9977-46EB548DD3B2}"/>
  </bookViews>
  <sheets>
    <sheet name="ელექტრობა" sheetId="1" r:id="rId1"/>
    <sheet name="სუსტი დენები" sheetId="2" r:id="rId2"/>
  </sheets>
  <externalReferences>
    <externalReference r:id="rId3"/>
  </externalReferences>
  <definedNames>
    <definedName name="_xlnm._FilterDatabase" localSheetId="0" hidden="1">ელექტრობა!$A$6:$M$463</definedName>
    <definedName name="_xlnm._FilterDatabase" localSheetId="1" hidden="1">'სუსტი დენები'!$A$6:$M$216</definedName>
    <definedName name="_xlnm.Print_Area" localSheetId="0">ელექტრობა!$A$1:$M$462</definedName>
    <definedName name="_xlnm.Print_Titles" localSheetId="0">ელექტრობა!#REF!</definedName>
    <definedName name="Summary" localSheetId="0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1" i="2" l="1"/>
  <c r="F199" i="2"/>
  <c r="F205" i="2" s="1"/>
  <c r="F198" i="2"/>
  <c r="F197" i="2"/>
  <c r="F196" i="2"/>
  <c r="F194" i="2"/>
  <c r="F193" i="2"/>
  <c r="F192" i="2"/>
  <c r="F191" i="2"/>
  <c r="F189" i="2"/>
  <c r="F188" i="2"/>
  <c r="F187" i="2"/>
  <c r="F186" i="2"/>
  <c r="F184" i="2"/>
  <c r="F183" i="2"/>
  <c r="F182" i="2"/>
  <c r="F181" i="2"/>
  <c r="F177" i="2"/>
  <c r="F176" i="2"/>
  <c r="F175" i="2"/>
  <c r="F174" i="2"/>
  <c r="F158" i="2"/>
  <c r="F154" i="2"/>
  <c r="F150" i="2"/>
  <c r="F149" i="2"/>
  <c r="F148" i="2"/>
  <c r="F147" i="2"/>
  <c r="F145" i="2"/>
  <c r="F144" i="2"/>
  <c r="F143" i="2"/>
  <c r="F142" i="2"/>
  <c r="F140" i="2"/>
  <c r="F139" i="2"/>
  <c r="F138" i="2"/>
  <c r="F136" i="2"/>
  <c r="F135" i="2"/>
  <c r="F134" i="2"/>
  <c r="F132" i="2"/>
  <c r="F131" i="2"/>
  <c r="F130" i="2"/>
  <c r="F129" i="2"/>
  <c r="F120" i="2"/>
  <c r="F122" i="2" s="1"/>
  <c r="F113" i="2"/>
  <c r="F115" i="2" s="1"/>
  <c r="F108" i="2"/>
  <c r="F107" i="2"/>
  <c r="F106" i="2"/>
  <c r="F105" i="2"/>
  <c r="F103" i="2"/>
  <c r="F102" i="2"/>
  <c r="F101" i="2"/>
  <c r="F100" i="2"/>
  <c r="F95" i="2"/>
  <c r="F94" i="2"/>
  <c r="F93" i="2"/>
  <c r="F90" i="2"/>
  <c r="F89" i="2"/>
  <c r="F88" i="2"/>
  <c r="F85" i="2"/>
  <c r="F84" i="2"/>
  <c r="F83" i="2"/>
  <c r="F81" i="2"/>
  <c r="F80" i="2"/>
  <c r="F78" i="2"/>
  <c r="F77" i="2"/>
  <c r="F75" i="2"/>
  <c r="F74" i="2"/>
  <c r="F71" i="2"/>
  <c r="F70" i="2"/>
  <c r="F69" i="2"/>
  <c r="F68" i="2"/>
  <c r="F66" i="2"/>
  <c r="F65" i="2"/>
  <c r="F64" i="2"/>
  <c r="F63" i="2"/>
  <c r="F61" i="2"/>
  <c r="F60" i="2"/>
  <c r="F59" i="2"/>
  <c r="F54" i="2"/>
  <c r="F57" i="2" s="1"/>
  <c r="F53" i="2"/>
  <c r="F52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28" i="2"/>
  <c r="F27" i="2"/>
  <c r="F26" i="2"/>
  <c r="F25" i="2"/>
  <c r="F23" i="2"/>
  <c r="F22" i="2"/>
  <c r="F21" i="2"/>
  <c r="F19" i="2"/>
  <c r="F18" i="2"/>
  <c r="F17" i="2"/>
  <c r="F15" i="2"/>
  <c r="F14" i="2"/>
  <c r="F13" i="2"/>
  <c r="F11" i="2"/>
  <c r="F10" i="2"/>
  <c r="F9" i="2"/>
  <c r="A2" i="2"/>
  <c r="J452" i="1"/>
  <c r="H452" i="1"/>
  <c r="F449" i="1"/>
  <c r="H449" i="1" s="1"/>
  <c r="M449" i="1" s="1"/>
  <c r="H448" i="1"/>
  <c r="M448" i="1" s="1"/>
  <c r="F448" i="1"/>
  <c r="F447" i="1"/>
  <c r="L447" i="1" s="1"/>
  <c r="M447" i="1" s="1"/>
  <c r="J446" i="1"/>
  <c r="M446" i="1" s="1"/>
  <c r="F446" i="1"/>
  <c r="F444" i="1"/>
  <c r="H444" i="1" s="1"/>
  <c r="M444" i="1" s="1"/>
  <c r="F443" i="1"/>
  <c r="F442" i="1"/>
  <c r="L442" i="1" s="1"/>
  <c r="M442" i="1" s="1"/>
  <c r="F441" i="1"/>
  <c r="J441" i="1" s="1"/>
  <c r="M441" i="1" s="1"/>
  <c r="H437" i="1"/>
  <c r="M437" i="1" s="1"/>
  <c r="H436" i="1"/>
  <c r="M436" i="1" s="1"/>
  <c r="H435" i="1"/>
  <c r="M435" i="1" s="1"/>
  <c r="H434" i="1"/>
  <c r="M434" i="1" s="1"/>
  <c r="M433" i="1"/>
  <c r="H433" i="1"/>
  <c r="H432" i="1"/>
  <c r="M432" i="1" s="1"/>
  <c r="H431" i="1"/>
  <c r="M431" i="1" s="1"/>
  <c r="H430" i="1"/>
  <c r="M430" i="1" s="1"/>
  <c r="H429" i="1"/>
  <c r="M429" i="1" s="1"/>
  <c r="H428" i="1"/>
  <c r="M428" i="1" s="1"/>
  <c r="H427" i="1"/>
  <c r="M427" i="1" s="1"/>
  <c r="H426" i="1"/>
  <c r="M426" i="1" s="1"/>
  <c r="H425" i="1"/>
  <c r="M425" i="1" s="1"/>
  <c r="H424" i="1"/>
  <c r="M424" i="1" s="1"/>
  <c r="H423" i="1"/>
  <c r="M423" i="1" s="1"/>
  <c r="H422" i="1"/>
  <c r="M422" i="1" s="1"/>
  <c r="H421" i="1"/>
  <c r="M421" i="1" s="1"/>
  <c r="F419" i="1"/>
  <c r="F418" i="1"/>
  <c r="F420" i="1" s="1"/>
  <c r="L420" i="1" s="1"/>
  <c r="M420" i="1" s="1"/>
  <c r="H416" i="1"/>
  <c r="M416" i="1" s="1"/>
  <c r="H415" i="1"/>
  <c r="M415" i="1" s="1"/>
  <c r="H414" i="1"/>
  <c r="M414" i="1" s="1"/>
  <c r="H413" i="1"/>
  <c r="M413" i="1" s="1"/>
  <c r="H412" i="1"/>
  <c r="M412" i="1" s="1"/>
  <c r="H411" i="1"/>
  <c r="M411" i="1" s="1"/>
  <c r="H410" i="1"/>
  <c r="M410" i="1" s="1"/>
  <c r="H409" i="1"/>
  <c r="M409" i="1" s="1"/>
  <c r="H408" i="1"/>
  <c r="M408" i="1" s="1"/>
  <c r="H407" i="1"/>
  <c r="M407" i="1" s="1"/>
  <c r="H406" i="1"/>
  <c r="M406" i="1" s="1"/>
  <c r="H405" i="1"/>
  <c r="M405" i="1" s="1"/>
  <c r="H404" i="1"/>
  <c r="M404" i="1" s="1"/>
  <c r="H403" i="1"/>
  <c r="M403" i="1" s="1"/>
  <c r="H402" i="1"/>
  <c r="M402" i="1" s="1"/>
  <c r="F401" i="1"/>
  <c r="H399" i="1"/>
  <c r="M399" i="1" s="1"/>
  <c r="H398" i="1"/>
  <c r="M398" i="1" s="1"/>
  <c r="F395" i="1"/>
  <c r="F397" i="1" s="1"/>
  <c r="L397" i="1" s="1"/>
  <c r="M397" i="1" s="1"/>
  <c r="F393" i="1"/>
  <c r="H393" i="1" s="1"/>
  <c r="M393" i="1" s="1"/>
  <c r="H392" i="1"/>
  <c r="M392" i="1" s="1"/>
  <c r="H391" i="1"/>
  <c r="M391" i="1" s="1"/>
  <c r="H390" i="1"/>
  <c r="M390" i="1" s="1"/>
  <c r="H389" i="1"/>
  <c r="M389" i="1" s="1"/>
  <c r="H388" i="1"/>
  <c r="M388" i="1" s="1"/>
  <c r="H387" i="1"/>
  <c r="M387" i="1" s="1"/>
  <c r="H386" i="1"/>
  <c r="M386" i="1" s="1"/>
  <c r="F385" i="1"/>
  <c r="F384" i="1"/>
  <c r="H382" i="1"/>
  <c r="M382" i="1" s="1"/>
  <c r="H381" i="1"/>
  <c r="M381" i="1" s="1"/>
  <c r="H380" i="1"/>
  <c r="M380" i="1" s="1"/>
  <c r="H379" i="1"/>
  <c r="M379" i="1" s="1"/>
  <c r="H378" i="1"/>
  <c r="M378" i="1" s="1"/>
  <c r="H377" i="1"/>
  <c r="M377" i="1" s="1"/>
  <c r="H376" i="1"/>
  <c r="M376" i="1" s="1"/>
  <c r="H375" i="1"/>
  <c r="M375" i="1" s="1"/>
  <c r="H374" i="1"/>
  <c r="M374" i="1" s="1"/>
  <c r="H373" i="1"/>
  <c r="M373" i="1" s="1"/>
  <c r="H372" i="1"/>
  <c r="M372" i="1" s="1"/>
  <c r="F369" i="1"/>
  <c r="H366" i="1"/>
  <c r="M366" i="1" s="1"/>
  <c r="H365" i="1"/>
  <c r="M365" i="1" s="1"/>
  <c r="H364" i="1"/>
  <c r="M364" i="1" s="1"/>
  <c r="F361" i="1"/>
  <c r="H359" i="1"/>
  <c r="M359" i="1" s="1"/>
  <c r="H357" i="1"/>
  <c r="M357" i="1" s="1"/>
  <c r="F352" i="1"/>
  <c r="H350" i="1"/>
  <c r="M350" i="1" s="1"/>
  <c r="H349" i="1"/>
  <c r="M349" i="1" s="1"/>
  <c r="H348" i="1"/>
  <c r="M348" i="1" s="1"/>
  <c r="H347" i="1"/>
  <c r="M347" i="1" s="1"/>
  <c r="H346" i="1"/>
  <c r="M346" i="1" s="1"/>
  <c r="H345" i="1"/>
  <c r="M345" i="1" s="1"/>
  <c r="H344" i="1"/>
  <c r="M344" i="1" s="1"/>
  <c r="H343" i="1"/>
  <c r="M343" i="1" s="1"/>
  <c r="H342" i="1"/>
  <c r="M342" i="1" s="1"/>
  <c r="H341" i="1"/>
  <c r="M341" i="1" s="1"/>
  <c r="H340" i="1"/>
  <c r="M340" i="1" s="1"/>
  <c r="H339" i="1"/>
  <c r="M339" i="1" s="1"/>
  <c r="H338" i="1"/>
  <c r="M338" i="1" s="1"/>
  <c r="H337" i="1"/>
  <c r="M337" i="1" s="1"/>
  <c r="H336" i="1"/>
  <c r="M336" i="1" s="1"/>
  <c r="F333" i="1"/>
  <c r="F351" i="1" s="1"/>
  <c r="H351" i="1" s="1"/>
  <c r="M351" i="1" s="1"/>
  <c r="H331" i="1"/>
  <c r="M331" i="1" s="1"/>
  <c r="H330" i="1"/>
  <c r="M330" i="1" s="1"/>
  <c r="H329" i="1"/>
  <c r="M329" i="1" s="1"/>
  <c r="F326" i="1"/>
  <c r="F328" i="1" s="1"/>
  <c r="L328" i="1" s="1"/>
  <c r="M328" i="1" s="1"/>
  <c r="H323" i="1"/>
  <c r="M323" i="1" s="1"/>
  <c r="F320" i="1"/>
  <c r="F319" i="1"/>
  <c r="H319" i="1" s="1"/>
  <c r="M319" i="1" s="1"/>
  <c r="H318" i="1"/>
  <c r="M318" i="1" s="1"/>
  <c r="H317" i="1"/>
  <c r="M317" i="1" s="1"/>
  <c r="H316" i="1"/>
  <c r="M316" i="1" s="1"/>
  <c r="H315" i="1"/>
  <c r="M315" i="1" s="1"/>
  <c r="F315" i="1"/>
  <c r="F314" i="1"/>
  <c r="L314" i="1" s="1"/>
  <c r="M314" i="1" s="1"/>
  <c r="F313" i="1"/>
  <c r="H310" i="1"/>
  <c r="M310" i="1" s="1"/>
  <c r="H309" i="1"/>
  <c r="M309" i="1" s="1"/>
  <c r="H307" i="1"/>
  <c r="M307" i="1" s="1"/>
  <c r="F304" i="1"/>
  <c r="H302" i="1"/>
  <c r="M302" i="1" s="1"/>
  <c r="H358" i="1"/>
  <c r="M358" i="1" s="1"/>
  <c r="F299" i="1"/>
  <c r="F301" i="1" s="1"/>
  <c r="L301" i="1" s="1"/>
  <c r="M301" i="1" s="1"/>
  <c r="F298" i="1"/>
  <c r="H298" i="1" s="1"/>
  <c r="M298" i="1" s="1"/>
  <c r="H297" i="1"/>
  <c r="M297" i="1" s="1"/>
  <c r="H296" i="1"/>
  <c r="M296" i="1" s="1"/>
  <c r="H295" i="1"/>
  <c r="M295" i="1" s="1"/>
  <c r="F294" i="1"/>
  <c r="F293" i="1"/>
  <c r="L293" i="1" s="1"/>
  <c r="M293" i="1" s="1"/>
  <c r="J292" i="1"/>
  <c r="M292" i="1" s="1"/>
  <c r="F292" i="1"/>
  <c r="F290" i="1"/>
  <c r="H290" i="1" s="1"/>
  <c r="M290" i="1" s="1"/>
  <c r="H289" i="1"/>
  <c r="M289" i="1" s="1"/>
  <c r="H288" i="1"/>
  <c r="M288" i="1" s="1"/>
  <c r="F287" i="1"/>
  <c r="L287" i="1" s="1"/>
  <c r="M287" i="1" s="1"/>
  <c r="F286" i="1"/>
  <c r="J286" i="1" s="1"/>
  <c r="M286" i="1" s="1"/>
  <c r="F285" i="1"/>
  <c r="H283" i="1"/>
  <c r="M283" i="1" s="1"/>
  <c r="H282" i="1"/>
  <c r="M282" i="1" s="1"/>
  <c r="F279" i="1"/>
  <c r="L279" i="1" s="1"/>
  <c r="M279" i="1" s="1"/>
  <c r="F277" i="1"/>
  <c r="F284" i="1" s="1"/>
  <c r="H284" i="1" s="1"/>
  <c r="M284" i="1" s="1"/>
  <c r="H276" i="1"/>
  <c r="M276" i="1" s="1"/>
  <c r="F274" i="1"/>
  <c r="F275" i="1" s="1"/>
  <c r="F273" i="1"/>
  <c r="H273" i="1" s="1"/>
  <c r="M273" i="1" s="1"/>
  <c r="H272" i="1"/>
  <c r="M272" i="1" s="1"/>
  <c r="H271" i="1"/>
  <c r="M271" i="1" s="1"/>
  <c r="H270" i="1"/>
  <c r="M270" i="1" s="1"/>
  <c r="F269" i="1"/>
  <c r="F268" i="1"/>
  <c r="L268" i="1" s="1"/>
  <c r="M268" i="1" s="1"/>
  <c r="J267" i="1"/>
  <c r="M267" i="1" s="1"/>
  <c r="F267" i="1"/>
  <c r="F265" i="1"/>
  <c r="H265" i="1" s="1"/>
  <c r="M265" i="1" s="1"/>
  <c r="F262" i="1"/>
  <c r="L262" i="1" s="1"/>
  <c r="M262" i="1" s="1"/>
  <c r="F260" i="1"/>
  <c r="F261" i="1" s="1"/>
  <c r="H259" i="1"/>
  <c r="M259" i="1" s="1"/>
  <c r="F259" i="1"/>
  <c r="H258" i="1"/>
  <c r="M258" i="1" s="1"/>
  <c r="H257" i="1"/>
  <c r="M257" i="1" s="1"/>
  <c r="H256" i="1"/>
  <c r="M256" i="1" s="1"/>
  <c r="H255" i="1"/>
  <c r="M255" i="1" s="1"/>
  <c r="F255" i="1"/>
  <c r="F254" i="1"/>
  <c r="L254" i="1" s="1"/>
  <c r="M254" i="1" s="1"/>
  <c r="J253" i="1"/>
  <c r="M253" i="1" s="1"/>
  <c r="F253" i="1"/>
  <c r="H250" i="1"/>
  <c r="M250" i="1" s="1"/>
  <c r="H249" i="1"/>
  <c r="M249" i="1" s="1"/>
  <c r="F246" i="1"/>
  <c r="F245" i="1"/>
  <c r="H245" i="1" s="1"/>
  <c r="M245" i="1" s="1"/>
  <c r="H244" i="1"/>
  <c r="M244" i="1" s="1"/>
  <c r="H243" i="1"/>
  <c r="M243" i="1" s="1"/>
  <c r="H242" i="1"/>
  <c r="M242" i="1" s="1"/>
  <c r="F241" i="1"/>
  <c r="F240" i="1"/>
  <c r="L240" i="1" s="1"/>
  <c r="M240" i="1" s="1"/>
  <c r="J239" i="1"/>
  <c r="M239" i="1" s="1"/>
  <c r="F239" i="1"/>
  <c r="F237" i="1"/>
  <c r="H237" i="1" s="1"/>
  <c r="M237" i="1" s="1"/>
  <c r="H236" i="1"/>
  <c r="M236" i="1" s="1"/>
  <c r="H235" i="1"/>
  <c r="M235" i="1" s="1"/>
  <c r="H234" i="1"/>
  <c r="M234" i="1" s="1"/>
  <c r="F231" i="1"/>
  <c r="F233" i="1" s="1"/>
  <c r="L233" i="1" s="1"/>
  <c r="M233" i="1" s="1"/>
  <c r="H230" i="1"/>
  <c r="M230" i="1" s="1"/>
  <c r="F228" i="1"/>
  <c r="F229" i="1" s="1"/>
  <c r="J229" i="1" s="1"/>
  <c r="M229" i="1" s="1"/>
  <c r="F227" i="1"/>
  <c r="H227" i="1" s="1"/>
  <c r="M227" i="1" s="1"/>
  <c r="H226" i="1"/>
  <c r="M226" i="1" s="1"/>
  <c r="H225" i="1"/>
  <c r="M225" i="1" s="1"/>
  <c r="H224" i="1"/>
  <c r="M224" i="1" s="1"/>
  <c r="H223" i="1"/>
  <c r="M223" i="1" s="1"/>
  <c r="H222" i="1"/>
  <c r="M222" i="1" s="1"/>
  <c r="F222" i="1"/>
  <c r="F221" i="1"/>
  <c r="L221" i="1" s="1"/>
  <c r="M221" i="1" s="1"/>
  <c r="F220" i="1"/>
  <c r="H217" i="1"/>
  <c r="M217" i="1" s="1"/>
  <c r="H216" i="1"/>
  <c r="M216" i="1" s="1"/>
  <c r="F213" i="1"/>
  <c r="F215" i="1" s="1"/>
  <c r="L215" i="1" s="1"/>
  <c r="M215" i="1" s="1"/>
  <c r="H212" i="1"/>
  <c r="M212" i="1" s="1"/>
  <c r="F210" i="1"/>
  <c r="F211" i="1" s="1"/>
  <c r="J211" i="1" s="1"/>
  <c r="M211" i="1" s="1"/>
  <c r="F209" i="1"/>
  <c r="H209" i="1" s="1"/>
  <c r="M209" i="1" s="1"/>
  <c r="H208" i="1"/>
  <c r="M208" i="1" s="1"/>
  <c r="H207" i="1"/>
  <c r="M207" i="1" s="1"/>
  <c r="H206" i="1"/>
  <c r="M206" i="1" s="1"/>
  <c r="H205" i="1"/>
  <c r="M205" i="1" s="1"/>
  <c r="F205" i="1"/>
  <c r="F204" i="1"/>
  <c r="L204" i="1" s="1"/>
  <c r="M204" i="1" s="1"/>
  <c r="F203" i="1"/>
  <c r="H200" i="1"/>
  <c r="M200" i="1" s="1"/>
  <c r="H199" i="1"/>
  <c r="M199" i="1" s="1"/>
  <c r="F196" i="1"/>
  <c r="F198" i="1" s="1"/>
  <c r="L198" i="1" s="1"/>
  <c r="M198" i="1" s="1"/>
  <c r="H195" i="1"/>
  <c r="M195" i="1" s="1"/>
  <c r="H193" i="1"/>
  <c r="M193" i="1" s="1"/>
  <c r="F192" i="1"/>
  <c r="L192" i="1" s="1"/>
  <c r="M192" i="1" s="1"/>
  <c r="F191" i="1"/>
  <c r="F190" i="1"/>
  <c r="F195" i="1" s="1"/>
  <c r="H189" i="1"/>
  <c r="M189" i="1" s="1"/>
  <c r="H188" i="1"/>
  <c r="M188" i="1" s="1"/>
  <c r="H187" i="1"/>
  <c r="M187" i="1" s="1"/>
  <c r="H186" i="1"/>
  <c r="M186" i="1" s="1"/>
  <c r="F184" i="1"/>
  <c r="F185" i="1" s="1"/>
  <c r="F183" i="1"/>
  <c r="H183" i="1" s="1"/>
  <c r="M183" i="1" s="1"/>
  <c r="H182" i="1"/>
  <c r="M182" i="1" s="1"/>
  <c r="H181" i="1"/>
  <c r="M181" i="1" s="1"/>
  <c r="H180" i="1"/>
  <c r="M180" i="1" s="1"/>
  <c r="H179" i="1"/>
  <c r="M179" i="1" s="1"/>
  <c r="H178" i="1"/>
  <c r="M178" i="1" s="1"/>
  <c r="H177" i="1"/>
  <c r="M177" i="1" s="1"/>
  <c r="F177" i="1"/>
  <c r="F176" i="1"/>
  <c r="L176" i="1" s="1"/>
  <c r="M176" i="1" s="1"/>
  <c r="F175" i="1"/>
  <c r="H172" i="1"/>
  <c r="M172" i="1" s="1"/>
  <c r="H171" i="1"/>
  <c r="M171" i="1" s="1"/>
  <c r="F169" i="1"/>
  <c r="F168" i="1"/>
  <c r="F170" i="1" s="1"/>
  <c r="L170" i="1" s="1"/>
  <c r="M170" i="1" s="1"/>
  <c r="F167" i="1"/>
  <c r="H167" i="1" s="1"/>
  <c r="M167" i="1" s="1"/>
  <c r="H166" i="1"/>
  <c r="M166" i="1" s="1"/>
  <c r="H165" i="1"/>
  <c r="M165" i="1" s="1"/>
  <c r="H164" i="1"/>
  <c r="M164" i="1" s="1"/>
  <c r="H163" i="1"/>
  <c r="M163" i="1" s="1"/>
  <c r="H162" i="1"/>
  <c r="M162" i="1" s="1"/>
  <c r="F161" i="1"/>
  <c r="L161" i="1" s="1"/>
  <c r="M161" i="1" s="1"/>
  <c r="F160" i="1"/>
  <c r="J160" i="1" s="1"/>
  <c r="M160" i="1" s="1"/>
  <c r="F159" i="1"/>
  <c r="H158" i="1"/>
  <c r="M158" i="1" s="1"/>
  <c r="F156" i="1"/>
  <c r="F157" i="1" s="1"/>
  <c r="F155" i="1"/>
  <c r="H155" i="1" s="1"/>
  <c r="M155" i="1" s="1"/>
  <c r="H154" i="1"/>
  <c r="M154" i="1" s="1"/>
  <c r="H153" i="1"/>
  <c r="M153" i="1" s="1"/>
  <c r="H152" i="1"/>
  <c r="M152" i="1" s="1"/>
  <c r="H151" i="1"/>
  <c r="M151" i="1" s="1"/>
  <c r="H150" i="1"/>
  <c r="M150" i="1" s="1"/>
  <c r="F149" i="1"/>
  <c r="F148" i="1"/>
  <c r="L148" i="1" s="1"/>
  <c r="M148" i="1" s="1"/>
  <c r="F147" i="1"/>
  <c r="F145" i="1"/>
  <c r="H145" i="1" s="1"/>
  <c r="M145" i="1" s="1"/>
  <c r="H144" i="1"/>
  <c r="M144" i="1" s="1"/>
  <c r="F143" i="1"/>
  <c r="L143" i="1" s="1"/>
  <c r="M143" i="1" s="1"/>
  <c r="F142" i="1"/>
  <c r="J142" i="1" s="1"/>
  <c r="M142" i="1" s="1"/>
  <c r="F141" i="1"/>
  <c r="H139" i="1"/>
  <c r="M139" i="1" s="1"/>
  <c r="H138" i="1"/>
  <c r="M138" i="1" s="1"/>
  <c r="H137" i="1"/>
  <c r="M137" i="1" s="1"/>
  <c r="H136" i="1"/>
  <c r="M136" i="1" s="1"/>
  <c r="H135" i="1"/>
  <c r="M135" i="1" s="1"/>
  <c r="H134" i="1"/>
  <c r="M134" i="1" s="1"/>
  <c r="F131" i="1"/>
  <c r="H130" i="1"/>
  <c r="M130" i="1" s="1"/>
  <c r="F128" i="1"/>
  <c r="F129" i="1" s="1"/>
  <c r="J129" i="1" s="1"/>
  <c r="M129" i="1" s="1"/>
  <c r="F127" i="1"/>
  <c r="H127" i="1" s="1"/>
  <c r="M127" i="1" s="1"/>
  <c r="H126" i="1"/>
  <c r="M126" i="1" s="1"/>
  <c r="H125" i="1"/>
  <c r="M125" i="1" s="1"/>
  <c r="H124" i="1"/>
  <c r="M124" i="1" s="1"/>
  <c r="H123" i="1"/>
  <c r="M123" i="1" s="1"/>
  <c r="H122" i="1"/>
  <c r="M122" i="1" s="1"/>
  <c r="F121" i="1"/>
  <c r="H121" i="1" s="1"/>
  <c r="M121" i="1" s="1"/>
  <c r="F120" i="1"/>
  <c r="L120" i="1" s="1"/>
  <c r="M120" i="1" s="1"/>
  <c r="F119" i="1"/>
  <c r="J119" i="1" s="1"/>
  <c r="M119" i="1" s="1"/>
  <c r="F117" i="1"/>
  <c r="H117" i="1" s="1"/>
  <c r="M117" i="1" s="1"/>
  <c r="H116" i="1"/>
  <c r="M116" i="1" s="1"/>
  <c r="H115" i="1"/>
  <c r="M115" i="1" s="1"/>
  <c r="H114" i="1"/>
  <c r="M114" i="1" s="1"/>
  <c r="F111" i="1"/>
  <c r="H109" i="1"/>
  <c r="M109" i="1" s="1"/>
  <c r="H108" i="1"/>
  <c r="M108" i="1" s="1"/>
  <c r="H107" i="1"/>
  <c r="M107" i="1" s="1"/>
  <c r="H106" i="1"/>
  <c r="M106" i="1" s="1"/>
  <c r="H280" i="1"/>
  <c r="M280" i="1" s="1"/>
  <c r="F105" i="1"/>
  <c r="F101" i="1" s="1"/>
  <c r="F102" i="1" s="1"/>
  <c r="H104" i="1"/>
  <c r="M104" i="1" s="1"/>
  <c r="J102" i="1"/>
  <c r="M102" i="1" s="1"/>
  <c r="H100" i="1"/>
  <c r="M100" i="1" s="1"/>
  <c r="H99" i="1"/>
  <c r="M99" i="1" s="1"/>
  <c r="J98" i="1"/>
  <c r="M98" i="1" s="1"/>
  <c r="F97" i="1"/>
  <c r="F98" i="1" s="1"/>
  <c r="F96" i="1"/>
  <c r="H96" i="1" s="1"/>
  <c r="M96" i="1" s="1"/>
  <c r="H95" i="1"/>
  <c r="M95" i="1" s="1"/>
  <c r="H94" i="1"/>
  <c r="M94" i="1" s="1"/>
  <c r="H93" i="1"/>
  <c r="M93" i="1" s="1"/>
  <c r="H92" i="1"/>
  <c r="M92" i="1" s="1"/>
  <c r="H91" i="1"/>
  <c r="M91" i="1" s="1"/>
  <c r="H90" i="1"/>
  <c r="M90" i="1" s="1"/>
  <c r="H89" i="1"/>
  <c r="M89" i="1" s="1"/>
  <c r="H88" i="1"/>
  <c r="M88" i="1" s="1"/>
  <c r="F88" i="1"/>
  <c r="L87" i="1"/>
  <c r="M87" i="1" s="1"/>
  <c r="F87" i="1"/>
  <c r="M86" i="1"/>
  <c r="F86" i="1"/>
  <c r="J86" i="1" s="1"/>
  <c r="F84" i="1"/>
  <c r="H84" i="1" s="1"/>
  <c r="M84" i="1" s="1"/>
  <c r="F83" i="1"/>
  <c r="F82" i="1"/>
  <c r="L82" i="1" s="1"/>
  <c r="M82" i="1" s="1"/>
  <c r="F81" i="1"/>
  <c r="E79" i="1"/>
  <c r="F79" i="1" s="1"/>
  <c r="H79" i="1" s="1"/>
  <c r="M79" i="1" s="1"/>
  <c r="H78" i="1"/>
  <c r="M78" i="1" s="1"/>
  <c r="H77" i="1"/>
  <c r="M77" i="1" s="1"/>
  <c r="H76" i="1"/>
  <c r="M76" i="1" s="1"/>
  <c r="L75" i="1"/>
  <c r="M75" i="1" s="1"/>
  <c r="E75" i="1"/>
  <c r="F75" i="1" s="1"/>
  <c r="J74" i="1"/>
  <c r="M74" i="1" s="1"/>
  <c r="F73" i="1"/>
  <c r="F74" i="1" s="1"/>
  <c r="H72" i="1"/>
  <c r="M72" i="1" s="1"/>
  <c r="H71" i="1"/>
  <c r="M71" i="1" s="1"/>
  <c r="J70" i="1"/>
  <c r="M70" i="1" s="1"/>
  <c r="F70" i="1"/>
  <c r="F68" i="1"/>
  <c r="H68" i="1" s="1"/>
  <c r="M68" i="1" s="1"/>
  <c r="F67" i="1"/>
  <c r="F66" i="1"/>
  <c r="L66" i="1" s="1"/>
  <c r="M66" i="1" s="1"/>
  <c r="J65" i="1"/>
  <c r="M65" i="1" s="1"/>
  <c r="F65" i="1"/>
  <c r="E62" i="1"/>
  <c r="J61" i="1"/>
  <c r="H61" i="1"/>
  <c r="J60" i="1"/>
  <c r="H60" i="1"/>
  <c r="M60" i="1" s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E48" i="1"/>
  <c r="F47" i="1"/>
  <c r="F62" i="1" s="1"/>
  <c r="H62" i="1" s="1"/>
  <c r="M62" i="1" s="1"/>
  <c r="E45" i="1"/>
  <c r="J44" i="1"/>
  <c r="H44" i="1"/>
  <c r="J43" i="1"/>
  <c r="H43" i="1"/>
  <c r="M43" i="1" s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M35" i="1" s="1"/>
  <c r="J34" i="1"/>
  <c r="H34" i="1"/>
  <c r="E33" i="1"/>
  <c r="F33" i="1" s="1"/>
  <c r="L33" i="1" s="1"/>
  <c r="M33" i="1" s="1"/>
  <c r="F32" i="1"/>
  <c r="F45" i="1" s="1"/>
  <c r="H45" i="1" s="1"/>
  <c r="M45" i="1" s="1"/>
  <c r="E30" i="1"/>
  <c r="F30" i="1" s="1"/>
  <c r="H30" i="1" s="1"/>
  <c r="M30" i="1" s="1"/>
  <c r="J29" i="1"/>
  <c r="M29" i="1" s="1"/>
  <c r="H29" i="1"/>
  <c r="J28" i="1"/>
  <c r="H28" i="1"/>
  <c r="J27" i="1"/>
  <c r="H27" i="1"/>
  <c r="J26" i="1"/>
  <c r="H26" i="1"/>
  <c r="J25" i="1"/>
  <c r="M25" i="1" s="1"/>
  <c r="H25" i="1"/>
  <c r="J24" i="1"/>
  <c r="H24" i="1"/>
  <c r="J23" i="1"/>
  <c r="H23" i="1"/>
  <c r="J22" i="1"/>
  <c r="H22" i="1"/>
  <c r="J21" i="1"/>
  <c r="H21" i="1"/>
  <c r="M21" i="1" s="1"/>
  <c r="J20" i="1"/>
  <c r="H20" i="1"/>
  <c r="J19" i="1"/>
  <c r="H19" i="1"/>
  <c r="J18" i="1"/>
  <c r="H18" i="1"/>
  <c r="J17" i="1"/>
  <c r="H17" i="1"/>
  <c r="J16" i="1"/>
  <c r="H16" i="1"/>
  <c r="J15" i="1"/>
  <c r="H15" i="1"/>
  <c r="M15" i="1" s="1"/>
  <c r="J14" i="1"/>
  <c r="H14" i="1"/>
  <c r="J13" i="1"/>
  <c r="H13" i="1"/>
  <c r="J12" i="1"/>
  <c r="M12" i="1" s="1"/>
  <c r="H12" i="1"/>
  <c r="J11" i="1"/>
  <c r="H11" i="1"/>
  <c r="J10" i="1"/>
  <c r="H10" i="1"/>
  <c r="E9" i="1"/>
  <c r="F9" i="1" s="1"/>
  <c r="L9" i="1" s="1"/>
  <c r="F8" i="1"/>
  <c r="M38" i="1" l="1"/>
  <c r="M44" i="1"/>
  <c r="M14" i="1"/>
  <c r="M18" i="1"/>
  <c r="M20" i="1"/>
  <c r="M24" i="1"/>
  <c r="M49" i="1"/>
  <c r="M53" i="1"/>
  <c r="M56" i="1"/>
  <c r="M16" i="1"/>
  <c r="M26" i="1"/>
  <c r="M28" i="1"/>
  <c r="M13" i="1"/>
  <c r="M17" i="1"/>
  <c r="M51" i="1"/>
  <c r="M55" i="1"/>
  <c r="M57" i="1"/>
  <c r="M61" i="1"/>
  <c r="F363" i="1"/>
  <c r="L363" i="1" s="1"/>
  <c r="M363" i="1" s="1"/>
  <c r="F367" i="1"/>
  <c r="H367" i="1" s="1"/>
  <c r="M367" i="1" s="1"/>
  <c r="F362" i="1"/>
  <c r="M19" i="1"/>
  <c r="M37" i="1"/>
  <c r="M39" i="1"/>
  <c r="H263" i="1"/>
  <c r="M263" i="1" s="1"/>
  <c r="F370" i="1"/>
  <c r="J370" i="1" s="1"/>
  <c r="M370" i="1" s="1"/>
  <c r="F383" i="1"/>
  <c r="H383" i="1" s="1"/>
  <c r="M383" i="1" s="1"/>
  <c r="F371" i="1"/>
  <c r="L371" i="1" s="1"/>
  <c r="M371" i="1" s="1"/>
  <c r="F200" i="2"/>
  <c r="H355" i="1"/>
  <c r="M355" i="1" s="1"/>
  <c r="H324" i="1"/>
  <c r="M324" i="1" s="1"/>
  <c r="F133" i="1"/>
  <c r="L133" i="1" s="1"/>
  <c r="M133" i="1" s="1"/>
  <c r="F132" i="1"/>
  <c r="J132" i="1" s="1"/>
  <c r="M132" i="1" s="1"/>
  <c r="F306" i="1"/>
  <c r="L306" i="1" s="1"/>
  <c r="M306" i="1" s="1"/>
  <c r="F305" i="1"/>
  <c r="F31" i="2"/>
  <c r="F30" i="2"/>
  <c r="F118" i="2"/>
  <c r="M22" i="1"/>
  <c r="M36" i="1"/>
  <c r="M40" i="1"/>
  <c r="M50" i="1"/>
  <c r="F113" i="1"/>
  <c r="L113" i="1" s="1"/>
  <c r="M113" i="1" s="1"/>
  <c r="F112" i="1"/>
  <c r="J112" i="1" s="1"/>
  <c r="M112" i="1" s="1"/>
  <c r="F140" i="1"/>
  <c r="H140" i="1" s="1"/>
  <c r="M140" i="1" s="1"/>
  <c r="H194" i="1"/>
  <c r="M194" i="1" s="1"/>
  <c r="H264" i="1"/>
  <c r="M264" i="1" s="1"/>
  <c r="M52" i="1"/>
  <c r="M54" i="1"/>
  <c r="H67" i="1"/>
  <c r="M67" i="1" s="1"/>
  <c r="F103" i="1"/>
  <c r="L103" i="1" s="1"/>
  <c r="M103" i="1" s="1"/>
  <c r="J157" i="1"/>
  <c r="M157" i="1" s="1"/>
  <c r="J175" i="1"/>
  <c r="M175" i="1" s="1"/>
  <c r="H241" i="1"/>
  <c r="M241" i="1" s="1"/>
  <c r="J261" i="1"/>
  <c r="M261" i="1" s="1"/>
  <c r="H294" i="1"/>
  <c r="M294" i="1" s="1"/>
  <c r="J385" i="1"/>
  <c r="M385" i="1" s="1"/>
  <c r="M452" i="1"/>
  <c r="J362" i="1"/>
  <c r="M362" i="1" s="1"/>
  <c r="M58" i="1"/>
  <c r="J81" i="1"/>
  <c r="M81" i="1" s="1"/>
  <c r="J147" i="1"/>
  <c r="M147" i="1" s="1"/>
  <c r="H149" i="1"/>
  <c r="M149" i="1" s="1"/>
  <c r="J169" i="1"/>
  <c r="M169" i="1" s="1"/>
  <c r="F173" i="1"/>
  <c r="H173" i="1" s="1"/>
  <c r="M173" i="1" s="1"/>
  <c r="F232" i="1"/>
  <c r="J232" i="1" s="1"/>
  <c r="M232" i="1" s="1"/>
  <c r="H269" i="1"/>
  <c r="M269" i="1" s="1"/>
  <c r="J275" i="1"/>
  <c r="M275" i="1" s="1"/>
  <c r="F303" i="1"/>
  <c r="H303" i="1" s="1"/>
  <c r="M303" i="1" s="1"/>
  <c r="J313" i="1"/>
  <c r="M313" i="1" s="1"/>
  <c r="J419" i="1"/>
  <c r="M419" i="1" s="1"/>
  <c r="F214" i="1"/>
  <c r="M10" i="1"/>
  <c r="J214" i="1"/>
  <c r="M214" i="1" s="1"/>
  <c r="M59" i="1"/>
  <c r="H105" i="1"/>
  <c r="M105" i="1" s="1"/>
  <c r="F197" i="1"/>
  <c r="J197" i="1" s="1"/>
  <c r="M197" i="1" s="1"/>
  <c r="J305" i="1"/>
  <c r="M305" i="1" s="1"/>
  <c r="M23" i="1"/>
  <c r="J185" i="1"/>
  <c r="M185" i="1" s="1"/>
  <c r="M11" i="1"/>
  <c r="F251" i="1"/>
  <c r="H251" i="1" s="1"/>
  <c r="M251" i="1" s="1"/>
  <c r="F248" i="1"/>
  <c r="L248" i="1" s="1"/>
  <c r="M248" i="1" s="1"/>
  <c r="F247" i="1"/>
  <c r="J247" i="1" s="1"/>
  <c r="M247" i="1" s="1"/>
  <c r="F360" i="1"/>
  <c r="H360" i="1" s="1"/>
  <c r="M360" i="1" s="1"/>
  <c r="F354" i="1"/>
  <c r="L354" i="1" s="1"/>
  <c r="M354" i="1" s="1"/>
  <c r="F353" i="1"/>
  <c r="J353" i="1" s="1"/>
  <c r="M353" i="1" s="1"/>
  <c r="H443" i="1"/>
  <c r="M443" i="1" s="1"/>
  <c r="F48" i="1"/>
  <c r="L48" i="1" s="1"/>
  <c r="M48" i="1" s="1"/>
  <c r="H308" i="1"/>
  <c r="M308" i="1" s="1"/>
  <c r="M34" i="1"/>
  <c r="F218" i="1"/>
  <c r="H218" i="1" s="1"/>
  <c r="M218" i="1" s="1"/>
  <c r="F322" i="1"/>
  <c r="L322" i="1" s="1"/>
  <c r="M322" i="1" s="1"/>
  <c r="F321" i="1"/>
  <c r="J321" i="1" s="1"/>
  <c r="M321" i="1" s="1"/>
  <c r="F325" i="1"/>
  <c r="H325" i="1" s="1"/>
  <c r="M325" i="1" s="1"/>
  <c r="M9" i="1"/>
  <c r="J220" i="1"/>
  <c r="M220" i="1" s="1"/>
  <c r="H83" i="1"/>
  <c r="M83" i="1" s="1"/>
  <c r="F110" i="1"/>
  <c r="H110" i="1" s="1"/>
  <c r="M110" i="1" s="1"/>
  <c r="J191" i="1"/>
  <c r="M191" i="1" s="1"/>
  <c r="M27" i="1"/>
  <c r="F201" i="1"/>
  <c r="H201" i="1" s="1"/>
  <c r="M201" i="1" s="1"/>
  <c r="H356" i="1"/>
  <c r="M356" i="1" s="1"/>
  <c r="H281" i="1"/>
  <c r="M281" i="1" s="1"/>
  <c r="M41" i="1"/>
  <c r="M42" i="1"/>
  <c r="J203" i="1"/>
  <c r="M203" i="1" s="1"/>
  <c r="F169" i="2"/>
  <c r="F160" i="2"/>
  <c r="F159" i="2"/>
  <c r="F55" i="2"/>
  <c r="F114" i="2"/>
  <c r="F327" i="1"/>
  <c r="J327" i="1" s="1"/>
  <c r="M327" i="1" s="1"/>
  <c r="F332" i="1"/>
  <c r="H332" i="1" s="1"/>
  <c r="M332" i="1" s="1"/>
  <c r="F400" i="1"/>
  <c r="H400" i="1" s="1"/>
  <c r="M400" i="1" s="1"/>
  <c r="F56" i="2"/>
  <c r="F121" i="2"/>
  <c r="F300" i="1"/>
  <c r="J300" i="1" s="1"/>
  <c r="M300" i="1" s="1"/>
  <c r="F396" i="1"/>
  <c r="J396" i="1" s="1"/>
  <c r="M396" i="1" s="1"/>
  <c r="F29" i="2"/>
  <c r="F278" i="1"/>
  <c r="J278" i="1" s="1"/>
  <c r="M278" i="1" s="1"/>
  <c r="F311" i="1"/>
  <c r="H311" i="1" s="1"/>
  <c r="M311" i="1" s="1"/>
  <c r="F334" i="1"/>
  <c r="J334" i="1" s="1"/>
  <c r="M334" i="1" s="1"/>
  <c r="F438" i="1"/>
  <c r="H438" i="1" s="1"/>
  <c r="M438" i="1" s="1"/>
  <c r="F127" i="2"/>
  <c r="F335" i="1"/>
  <c r="L335" i="1" s="1"/>
  <c r="M335" i="1" s="1"/>
  <c r="H453" i="1" l="1"/>
  <c r="M454" i="1" s="1"/>
  <c r="M453" i="1"/>
  <c r="M455" i="1" s="1"/>
  <c r="M456" i="1" s="1"/>
  <c r="M457" i="1" s="1"/>
  <c r="M458" i="1" s="1"/>
  <c r="M459" i="1" s="1"/>
  <c r="M460" i="1" s="1"/>
  <c r="M461" i="1" s="1"/>
  <c r="M462" i="1" s="1"/>
  <c r="M463" i="1" s="1"/>
  <c r="L3" i="1" s="1"/>
  <c r="L453" i="1"/>
  <c r="J453" i="1"/>
</calcChain>
</file>

<file path=xl/sharedStrings.xml><?xml version="1.0" encoding="utf-8"?>
<sst xmlns="http://schemas.openxmlformats.org/spreadsheetml/2006/main" count="1428" uniqueCount="348">
  <si>
    <t>საფუძველი: პროექტი</t>
  </si>
  <si>
    <t>სახარჯთაღრიცხვო ღირებულება</t>
  </si>
  <si>
    <t>ლარი</t>
  </si>
  <si>
    <t>№</t>
  </si>
  <si>
    <t>ნორმატივი</t>
  </si>
  <si>
    <t>სამუშაოების და დანახარჯების დასახელება</t>
  </si>
  <si>
    <t>განზ. ერთ.</t>
  </si>
  <si>
    <t>კოეფ.</t>
  </si>
  <si>
    <t>რაოდენობა</t>
  </si>
  <si>
    <t>მასალა</t>
  </si>
  <si>
    <t>ხელფასი</t>
  </si>
  <si>
    <t>მანქანა-მექანიზმი</t>
  </si>
  <si>
    <t>სულ, ჯამი:</t>
  </si>
  <si>
    <t>ერთ.</t>
  </si>
  <si>
    <t>სულ</t>
  </si>
  <si>
    <t>კაბელი</t>
  </si>
  <si>
    <t>8-402-2
მისად.</t>
  </si>
  <si>
    <t>ალუმინის კაბელების მონტაჟი</t>
  </si>
  <si>
    <t>გრძ.მ</t>
  </si>
  <si>
    <t>სხვა მანქანები</t>
  </si>
  <si>
    <t>ალუმინის კაბელი  YAVV-(NAYY-FLEX) 4x240</t>
  </si>
  <si>
    <t>სპილენძის კაბელი YVV-(NYY-FLEX) 5X120</t>
  </si>
  <si>
    <t>სპილენძის კაბელი N2XH 5X50</t>
  </si>
  <si>
    <t>სპილენძის კაბელი N2XH 5X25</t>
  </si>
  <si>
    <t>სპილენძის კაბელი N2XH 5X16</t>
  </si>
  <si>
    <t>სპილენძის კაბელი N2XH 5X10</t>
  </si>
  <si>
    <t>სპილენძის კაბელი N2XH 5X6</t>
  </si>
  <si>
    <t>სპილენძის კაბელი N2XH 5X4</t>
  </si>
  <si>
    <t>სპილენძის კაბელი N2XH 5X2.5</t>
  </si>
  <si>
    <t>სპილენძის კაბელი N2XH 5X1.5</t>
  </si>
  <si>
    <t>სპილენძის კაბელი N2XH 3X6</t>
  </si>
  <si>
    <t>სპილენძის კაბელი N2XH 3X4</t>
  </si>
  <si>
    <t>სპილენძის კაბელი N2XH 3X2.5</t>
  </si>
  <si>
    <t>სპილენძის კაბელი N2XH 3X1.5</t>
  </si>
  <si>
    <t>სპილენძის კაბელი N2XH 1X6</t>
  </si>
  <si>
    <t>სპილენძის კაბელი N2XH 1X2.5</t>
  </si>
  <si>
    <t>სპილენძის ხანძარ მედეგი კაბელი  N2XH FE 180 E90 5X70</t>
  </si>
  <si>
    <t>სპილენძის ხანძარ მედეგი კაბელი  N2XH FE 180 E90 5X10</t>
  </si>
  <si>
    <t>სპილენძის ხანძარ მედეგი კაბელი  N2XH FE 180 E90 5X4</t>
  </si>
  <si>
    <t>სპილენძის ხანძარ მედეგი კაბელი  N2XH FE 180 E90 3X1.5</t>
  </si>
  <si>
    <t>სხვა მასალები</t>
  </si>
  <si>
    <t xml:space="preserve"> საკაბელო არხები დენებისთვის</t>
  </si>
  <si>
    <t>8-398-1</t>
  </si>
  <si>
    <t>კაბელ-არხების მონტაჟი</t>
  </si>
  <si>
    <t>ცალი</t>
  </si>
  <si>
    <t xml:space="preserve"> საკაბელო არხის ხუფი 300X60</t>
  </si>
  <si>
    <t xml:space="preserve"> საკაბელო არხის ხუფი 200X60</t>
  </si>
  <si>
    <t>ლითონის კიბისებრი გალვანიზირებული საკაბელო არხი 600X110</t>
  </si>
  <si>
    <t>ლითონის პერფორირებული გალვანიზირებული საკაბელო არხი 600X110</t>
  </si>
  <si>
    <t>ლითონის კიბისებრი გალვანიზირებული საკაბელო არხი 400X60</t>
  </si>
  <si>
    <t>ლითონის პერფორირებული გალვანიზირებული საკაბელო არხი 400X60</t>
  </si>
  <si>
    <t>ლითონის კიბისებრი გალვანიზირებული საკაბელო არხი 300X110</t>
  </si>
  <si>
    <t>ლითონის პერფორირებული გალვანიზირებული საკაბელო არხი 300X60</t>
  </si>
  <si>
    <t>ლითონის კიბისებრი გალვანიზირებული საკაბელო არხი 300X60</t>
  </si>
  <si>
    <t>ლითონის პერფორირებული გალვანიზირებული საკაბელო არხი 200X110</t>
  </si>
  <si>
    <t>ლითონის პერფორირებული გალვანიზირებული საკაბელო არხი 200X60</t>
  </si>
  <si>
    <t xml:space="preserve"> საკაბელო არხები სუსუტი დენებისთვის</t>
  </si>
  <si>
    <t xml:space="preserve"> საკაბელო არხის ხუფი 100X60</t>
  </si>
  <si>
    <t>ლითონის პერფორირებული გალვანიზირებული საკაბელო არხი 300X110</t>
  </si>
  <si>
    <t>ლითონის კიბისებრი გალვანიზირებული საკაბელო არხი 200X110</t>
  </si>
  <si>
    <t>ლითონის კიბისებრი გალვანიზირებული საკაბელო არხი 200X60</t>
  </si>
  <si>
    <t>ლითონის პერფორირებული გალვანიზირებული საკაბელო არხი 150X110</t>
  </si>
  <si>
    <t>ლითონის პერფორირებული გალვანიზირებული საკაბელო არხი 150X60</t>
  </si>
  <si>
    <t>ლითონის კიბისებრი გალვანიზირებული საკაბელო არხი 100X110</t>
  </si>
  <si>
    <t>ლითონის პერფორირებული გალვანიზირებული საკაბელო არხი 100X60</t>
  </si>
  <si>
    <t>ელ.გამანაწილებელი ფარები</t>
  </si>
  <si>
    <t>8-524-1</t>
  </si>
  <si>
    <t>ელ.გამანაწილებელი კარადა LVDB 2x(2000x800x800)  IP22</t>
  </si>
  <si>
    <t>შრომის დანახარჯი</t>
  </si>
  <si>
    <t>ელ.გამანაწილებელი კარადა  LVDB 2x(2000x800x800) IP22</t>
  </si>
  <si>
    <t>კომპლ.</t>
  </si>
  <si>
    <t>ავტომატური ამომრთველების მოწყობა კარადაში</t>
  </si>
  <si>
    <t>ავტომატური ამომრთველი 4P/ECCB 2000A</t>
  </si>
  <si>
    <t>ავტომატური ამომრთველი 3P/MCCB 1300A</t>
  </si>
  <si>
    <t>8-472-2
მისად.</t>
  </si>
  <si>
    <t>მართკუთხა ალუმინის სალტეების მოწყობა</t>
  </si>
  <si>
    <t>მართკუთხა ალუმინის სალტე   2500A</t>
  </si>
  <si>
    <t>მართკუთხა ალუმინის სალტე   1400A</t>
  </si>
  <si>
    <t>თერმო კემბრიკი</t>
  </si>
  <si>
    <t>ელ.გამანაწილებელი კარადა ATS 2000x800x800 IP22 850 KVT IP22</t>
  </si>
  <si>
    <t>მთავარი ელ.გამანაწილებელი კარადა MDB 3x(2000x800x600) IP22</t>
  </si>
  <si>
    <t>ლაგები (გამასუხოებელი)   D 240 მმ/2</t>
  </si>
  <si>
    <t>თერმო კემბრიკი D 240 მმ/2</t>
  </si>
  <si>
    <t>ლაგები (გამასუხოებელი)   D 120 მმ/2</t>
  </si>
  <si>
    <t>თერმო კემბრიკი     D 120 მმ/2</t>
  </si>
  <si>
    <t>ფაზების გამანაწილებელი ბლოკი   1400A_ზე</t>
  </si>
  <si>
    <t>კომპ.</t>
  </si>
  <si>
    <t>ნულების გამანაწილებელი ბლოკი   1400A_ზე</t>
  </si>
  <si>
    <t>დამიწების გამანაწილებელი ბლოკი   1400A_ზე</t>
  </si>
  <si>
    <t>ავტომატური ამომრთველი 4P/MCCB 1300A</t>
  </si>
  <si>
    <t>ავტომატური ამომრთველი 3P/MCCB 630A</t>
  </si>
  <si>
    <t>8-525-3</t>
  </si>
  <si>
    <t>ავტომატური ამომრთველი 3P/MCCB 315A</t>
  </si>
  <si>
    <t>ავტომატური ამომრთველი 3P/MCCB 200A</t>
  </si>
  <si>
    <t>ავტომატური ამომრთველი 3P/MCCB 100A</t>
  </si>
  <si>
    <t>ავტომატური ამომრთველი 3P/MCCB 80A</t>
  </si>
  <si>
    <t>ავტომატური ამომრთველი 3P/MCCB 63A</t>
  </si>
  <si>
    <t>ავტომატური ამომრთველი C 3P/25A</t>
  </si>
  <si>
    <t>ავტომატური ამომრთველი C 1P/32A</t>
  </si>
  <si>
    <t>ავტომატური ამომრთველი C 1P/16A</t>
  </si>
  <si>
    <t>ავტომატური ამომრთველი C 1P/10A</t>
  </si>
  <si>
    <t>ელ.გამანაწილებელი კარადა DB-HVAC'1  2000х800х800 + 2000х400х800   IP66</t>
  </si>
  <si>
    <t>ფაზების გამანაწილებელი ბლოკი   700A_ზე</t>
  </si>
  <si>
    <t>ნულების გამანაწილებელი ბლოკი   700A_ზე</t>
  </si>
  <si>
    <t>დამიწების გამანაწილებელი ბლოკი   700A_ზე</t>
  </si>
  <si>
    <t>ავტომატური ამომრთველი 4P/MCCB 630A</t>
  </si>
  <si>
    <t>ავტომატური ამომრთველი C 3P/50A</t>
  </si>
  <si>
    <t>ავტომატური ამომრთველი C 3P/32A</t>
  </si>
  <si>
    <t>ავტომატური ამომრთველი C 3P/16A</t>
  </si>
  <si>
    <t>ავტომატური ამომრთველი C 3P/10A</t>
  </si>
  <si>
    <t>ელ.გამანაწილებელი კარადა DB-HVAC'2  1600х800х800   IP66</t>
  </si>
  <si>
    <t>ფაზების გამანაწილებელი ბლოკი   350A_ზე</t>
  </si>
  <si>
    <t>ნულების გამანაწილებელი ბლოკი   350A_ზე</t>
  </si>
  <si>
    <t>დამიწების გამანაწილებელი ბლოკი   350A_ზე</t>
  </si>
  <si>
    <t>ავტომატური ამომრთველი 4P/MCCB 315A</t>
  </si>
  <si>
    <t xml:space="preserve"> ელ.გამანაწილებელი კარადა DB-K  2000х800х400 + 2000х400х400    IP22</t>
  </si>
  <si>
    <t>დიფერენციალური ავტომატური ამომრთველი MCB+RCD 4P/C160A/6kA 30MA160A</t>
  </si>
  <si>
    <t>დიფერენციალური ავტომატური ამომრთველი MCB+RCD 4P/C32A/6kA 30MA160A</t>
  </si>
  <si>
    <t>დიფერენციალური ავტომატური ამომრთველი MCB+RCD 4P/C25A/6kA 30MA160A</t>
  </si>
  <si>
    <t>დიფერენციალური ავტომატური ამომრთველი MCB+RCD 4P/C16A/6kA 30MA160A</t>
  </si>
  <si>
    <t>დიფერენციალური ავტომატური ამომრთველი MCB+RCD 2P/C16A/6kA 30MA160A</t>
  </si>
  <si>
    <t>ელ.გამანაწილებელი კარადა DB-T  500х300х250   IP22</t>
  </si>
  <si>
    <t>ფაზების გამანაწილებელი ბლოკი   32A_ზე</t>
  </si>
  <si>
    <t>ნულების გამანაწილებელი ბლოკი   32A_ზე</t>
  </si>
  <si>
    <t>დამიწების გამანაწილებელი ბლოკი   32A_ზე</t>
  </si>
  <si>
    <t>ავტომატური ამომრთველი C 4P/25A</t>
  </si>
  <si>
    <t>ელ.გამანაწილებელი კარადა DB-L  800х400х250   IP22</t>
  </si>
  <si>
    <t xml:space="preserve">სამართავი ღილაკი </t>
  </si>
  <si>
    <t>კონტაქტორი 1P/16A</t>
  </si>
  <si>
    <t>კონტაქტორი 1P/25A</t>
  </si>
  <si>
    <t>ელ.გამანაწილებელი კარადა DB-UPS  600х400х250   IP22</t>
  </si>
  <si>
    <t>ავტომატური ამომრთველი C 2P/32A</t>
  </si>
  <si>
    <t>ელ.გამანაწილებელი კარადა DB-PLUMBING  600х400х250   IP66</t>
  </si>
  <si>
    <t>ელ.გამანაწილებელი კარადა DB-F  1400х600х400   IP66</t>
  </si>
  <si>
    <t>ფაზების გამანაწილებელი ბლოკი   250A_ზე</t>
  </si>
  <si>
    <t>ნულების გამანაწილებელი ბლოკი   250A_ზე</t>
  </si>
  <si>
    <t>დამიწების გამანაწილებელი ბლოკი   250A_ზე</t>
  </si>
  <si>
    <t>ავტომატური ამომრთველი MCCB 4P/200A</t>
  </si>
  <si>
    <t>ავტომატური ამომრთველი MCCB 3P/200A</t>
  </si>
  <si>
    <t>კონტაქტორი 3P/250A</t>
  </si>
  <si>
    <t>კონტაქტორი 3P/32A</t>
  </si>
  <si>
    <t>ელ.გამანაწილებელი კარადა DB-00  1200х600х400   IP22</t>
  </si>
  <si>
    <t>ფაზების გამანაწილებელი ბლოკი  100A_ზე</t>
  </si>
  <si>
    <t>ნულების გამანაწილებელი ბლოკი  100A_ზე</t>
  </si>
  <si>
    <t>დამიწების გამანაწილებელი ბლოკი  100A_ზე</t>
  </si>
  <si>
    <t>ავტომატური ამომრთველი MCCB 4P/80A</t>
  </si>
  <si>
    <t>ავტომატური დიფერენციალური ამომრთველი MCB+RCD C16A/6KA 30MA</t>
  </si>
  <si>
    <t>ავტომატური ამომრთველი C 1P/25A</t>
  </si>
  <si>
    <t>ელ.გამანაწილებელი კარადა DB-01'1  1200х600х400   IP22</t>
  </si>
  <si>
    <t>ელ.გამანაწილებელი კარადები</t>
  </si>
  <si>
    <t>ელ.გამანაწილებელი კარადა DB-01'2  1200х600х400   IP22</t>
  </si>
  <si>
    <t>ელ.გამანაწილებელი კარადა DB-02'1  1200х600х400   IP22</t>
  </si>
  <si>
    <t>ელ.გამანაწილებელი კარადა DB-02'2  1200х600х400   IP22</t>
  </si>
  <si>
    <t>ელ.გამანაწილებელი კარადა DB-03'1  1200х600х400   IP22</t>
  </si>
  <si>
    <t>ელ.გამანაწილებელი კარადა DB-03'2  1200х600х400   IP22</t>
  </si>
  <si>
    <t>ელ.გამანაწილებელი კარადა DB-04'1  1200х600х400   IP22</t>
  </si>
  <si>
    <t>ელ.გამანაწილებელი კარადა DB-04'2  1200х600х400   IP22</t>
  </si>
  <si>
    <t>ელ.გამანაწილებელი კარადა DB-05'1  1200х600х400   IP22</t>
  </si>
  <si>
    <t>ელ.გამანაწილებელი კარადა DB-05'2  1200х600х400   IP22</t>
  </si>
  <si>
    <t>დამიწების გამანაწილებელი ბლოკი  120A_ზე</t>
  </si>
  <si>
    <t>ნულების გამანაწილებელი ბლოკი  120A_ზე</t>
  </si>
  <si>
    <t>ფაზების გამანაწილებელი ბლოკი  120A_ზე</t>
  </si>
  <si>
    <t>ავტომატური ამომრთველი MCCB 4P/100A</t>
  </si>
  <si>
    <t>ავტომატური დიფერენციალური ამომრთველი MCB+RCD 4P/C25A/6KA 30MA</t>
  </si>
  <si>
    <t>ფურნიტურა</t>
  </si>
  <si>
    <t>8-591-8</t>
  </si>
  <si>
    <t>როზეტების მონტაჟი</t>
  </si>
  <si>
    <t>შრომითი დანახარჯები</t>
  </si>
  <si>
    <t xml:space="preserve">იატაკში სამონტაჟო საშტეფცელო როზეტი IP22 დაცვის კლასით </t>
  </si>
  <si>
    <t xml:space="preserve">კედელში სამონტაჟო საშტეფცელო როზეტი IP22 დაცვის კლასით  </t>
  </si>
  <si>
    <t xml:space="preserve">კედელში სამონტაჟო საშტეფცელო როზეტი IP44 დაცვის კლასით  </t>
  </si>
  <si>
    <t>ერთიანი ჩარჩო</t>
  </si>
  <si>
    <t>ორიანი ჩარჩო</t>
  </si>
  <si>
    <t>სამიანი ჩარჩო</t>
  </si>
  <si>
    <t>ოთხიანი ჩარჩო</t>
  </si>
  <si>
    <t xml:space="preserve">იატაკის ერთიანი ჩარჩო </t>
  </si>
  <si>
    <t xml:space="preserve">იატაკის ორიანი ჩარჩო </t>
  </si>
  <si>
    <t xml:space="preserve">იატაკის ოთხიანი ჩარჩო </t>
  </si>
  <si>
    <t xml:space="preserve">იატაკის ექვსიანი ჩარჩო </t>
  </si>
  <si>
    <t>21-23-3</t>
  </si>
  <si>
    <t>ჩამრთველების მონტაჟი</t>
  </si>
  <si>
    <t>ჩამრთველი ერთკლავიშა IP22 დაცვის კლასით</t>
  </si>
  <si>
    <t>ჩამრთველი ორკლავიშა IP22 დაცვის კლასით</t>
  </si>
  <si>
    <t>ჩამრთველი სამკლავიშა IP22 დაცვის კლასით</t>
  </si>
  <si>
    <t>ერთკლავიშა შუალედური ჩამრთველი IP 22 კლასით</t>
  </si>
  <si>
    <t>ერთკლავიშა რევერსული ჩამრთველი  IP22 დაცვის კლასით</t>
  </si>
  <si>
    <t>ორკლავიშა რევერსული ჩამრთველი  IP22 დაცვის კლასით</t>
  </si>
  <si>
    <t>ჩამრთველი ერთკლავიშა IP44 დაცვის კლასით</t>
  </si>
  <si>
    <t>სამონტაჟო მასალა</t>
  </si>
  <si>
    <t>8-414-1</t>
  </si>
  <si>
    <t>გამანაწილებელი კოლოფების მონტაჟი</t>
  </si>
  <si>
    <t>გამანაწილებელი კოლოფი 100X100</t>
  </si>
  <si>
    <t>სამონტაჟო კოლოფი</t>
  </si>
  <si>
    <t>ГЭСНм
08-10-010-01</t>
  </si>
  <si>
    <t>გოფრირებული მილები</t>
  </si>
  <si>
    <t>წითელი გოფრირებული მილი მიწაში ჩასადებად</t>
  </si>
  <si>
    <t>720 ნიუტონიანი გოფრირებული მილი სწიაშკაში ჩასადებად</t>
  </si>
  <si>
    <t>ჰალოგენისგან თავისუფალი გოფრირებული მილი 16მმ</t>
  </si>
  <si>
    <t>ჰალოგენისგან თავისუფალი გოფრირებული მილი 20მმ</t>
  </si>
  <si>
    <t>ჰალოგენისგან თავისუფალი გოფრირებული მილი 50მმ</t>
  </si>
  <si>
    <t>პლასმასის მყარი მილი 20მმ</t>
  </si>
  <si>
    <t>პლასმასის მყარი მილის კუთხე 20მმ</t>
  </si>
  <si>
    <t>შეკვრ.</t>
  </si>
  <si>
    <t>საკლემო ბლოკი უხრახნო მიერთებით ხუთიანი</t>
  </si>
  <si>
    <t>საკლემო ბლოკი უხრახნო მიერთებით სამიანი</t>
  </si>
  <si>
    <t>საკლემო ბლოკი უხრახნო მიერთებით ორიანი</t>
  </si>
  <si>
    <t>პლასმასის კლიფსა 16 მმ</t>
  </si>
  <si>
    <t>პლასმასის კლიფსა 20 მმ</t>
  </si>
  <si>
    <t>დუბელი 6მმ</t>
  </si>
  <si>
    <t>უნაგირიანი დუბელი 6 მმ</t>
  </si>
  <si>
    <t>პლასმასის ხამუთი  300 მმ</t>
  </si>
  <si>
    <t>სანათების მონტაჟი</t>
  </si>
  <si>
    <t>8-604-1
მისად.</t>
  </si>
  <si>
    <t xml:space="preserve">ფასადზე სამონტაჟო სანათი </t>
  </si>
  <si>
    <t>გამწვანებისთვის სამონტაჟო სანათები</t>
  </si>
  <si>
    <t xml:space="preserve">შესასვლელში არსებული სანათები </t>
  </si>
  <si>
    <t xml:space="preserve">ჩამოსაკიდი სანათი </t>
  </si>
  <si>
    <t xml:space="preserve">არმსტრონგის სანათი </t>
  </si>
  <si>
    <t>სველი წერტილის სანათი</t>
  </si>
  <si>
    <t xml:space="preserve">კიბის უჯრედის სანათი </t>
  </si>
  <si>
    <t xml:space="preserve">აკუმულატორიანი ჩამოსაკიდი სანათი </t>
  </si>
  <si>
    <t xml:space="preserve">აკუმულატორიანი არმსტრონგის სანათი </t>
  </si>
  <si>
    <t xml:space="preserve">აკუმულატორიანი სველი წერტილის სანათი </t>
  </si>
  <si>
    <t xml:space="preserve">აკუმულატორიანი კიბის უჯრედის სანათი </t>
  </si>
  <si>
    <t>საევაკუაციო მანიშნებლიანი  სანათი გაიქეცი მარცხნივ</t>
  </si>
  <si>
    <t>საევაკუაციო მანიშნებლიანი  სანათი გაიქეცი მარჯვნივ</t>
  </si>
  <si>
    <t>საევაკუაციო მანიშნებლიანი  შუალედური სანათი</t>
  </si>
  <si>
    <t xml:space="preserve">საევაკუაციო მანიშნებლიანი  სანათი აირბინე კიბეზე </t>
  </si>
  <si>
    <t xml:space="preserve">საევაკუაციო მანიშნებლიანი  სანათი ჩაირბინე კიბეზე </t>
  </si>
  <si>
    <t>საევაკუაციო მანიშნებლიანი  სანათი EXIT მთავარი გასასვლელი</t>
  </si>
  <si>
    <t>დამიწების მონტაჟი</t>
  </si>
  <si>
    <t>8-472-3</t>
  </si>
  <si>
    <t>დამამიწებელი ზოლოვანას მოწყობა</t>
  </si>
  <si>
    <t>კაც/სთ</t>
  </si>
  <si>
    <t>რკინის გალვანიზირებული ზოლოვანა 2X(40X4)</t>
  </si>
  <si>
    <t>8-471-1</t>
  </si>
  <si>
    <t>დამიწების გალვანიზირებული ღერო  1.5მ</t>
  </si>
  <si>
    <t>7.13-6</t>
  </si>
  <si>
    <t>დამიწების აქტი</t>
  </si>
  <si>
    <t>დიზელ გენერატორი</t>
  </si>
  <si>
    <t>დიზელ გენერატორი 1100 KVA (3 ფაზიანი 380 ვოლტი 50 H; კოჟუხიანი გარეთ დასადგამი)</t>
  </si>
  <si>
    <t>სულ, ჯამი</t>
  </si>
  <si>
    <t>სატრანსპორტო ხარჯები (მასალის ღირებულებიდან)</t>
  </si>
  <si>
    <t>ჯამი</t>
  </si>
  <si>
    <t xml:space="preserve">ზედნადები ხარჯები </t>
  </si>
  <si>
    <t>გეგმიური მოგება</t>
  </si>
  <si>
    <t>გაუთვალისწინებელი ხარჯი</t>
  </si>
  <si>
    <t>დღგ</t>
  </si>
  <si>
    <t>სახანძრო სიგნალიზაციის სისტემა</t>
  </si>
  <si>
    <t>10-742-1</t>
  </si>
  <si>
    <t>სამისამართო სახანძრო პანელი 2 მარყუჟიანი</t>
  </si>
  <si>
    <t>10-743-3</t>
  </si>
  <si>
    <t>კვამლის დეტექტორი</t>
  </si>
  <si>
    <t>ც</t>
  </si>
  <si>
    <t>კვამლის დეტექტორი ჰაერსატარისთვის</t>
  </si>
  <si>
    <t>კომბინირებული დეტექტორი</t>
  </si>
  <si>
    <t>10-745-3</t>
  </si>
  <si>
    <t>თბური დეტექტორი</t>
  </si>
  <si>
    <t>10-743-3
მისად.</t>
  </si>
  <si>
    <t>დეტექტორის ბაზა</t>
  </si>
  <si>
    <t>10-744-5</t>
  </si>
  <si>
    <t>ხელის საგანგაშო ღილაკი</t>
  </si>
  <si>
    <t>გარე გამოყენების ხელის საგანგაშო ღილაკი IP65</t>
  </si>
  <si>
    <t>მისამართული სირენა მანათობლით</t>
  </si>
  <si>
    <t>მისამართული გარე გამოყენების სირენა მანათობლით IP65</t>
  </si>
  <si>
    <t>Input/Output მოდული</t>
  </si>
  <si>
    <t>მონიტორინგის მოდული</t>
  </si>
  <si>
    <t>8-123-7</t>
  </si>
  <si>
    <t>აკუმულატორი 12ვ 17ამპ.</t>
  </si>
  <si>
    <t>8-123-6</t>
  </si>
  <si>
    <t>EN54 სერტიფიცირებული კვების ბლოკი 24V 5ამპ</t>
  </si>
  <si>
    <t>8-148-1</t>
  </si>
  <si>
    <t>სახანძრო კაბელი JE-H(ST)H FE180/PH120 - 1X2X0.8</t>
  </si>
  <si>
    <t>მ</t>
  </si>
  <si>
    <t>სახანძრო კაბელი JE-H(ST)H FE180/PH120 - 1X2X1.5</t>
  </si>
  <si>
    <t>საევაკუაციო გახმოვანების სისტემა</t>
  </si>
  <si>
    <t>მთავარი სისტემური კონტროლერი 8 ზონაზე</t>
  </si>
  <si>
    <t>გამაძლიერებელი 4X240W</t>
  </si>
  <si>
    <t>გამაძლიერებელი 2X240W</t>
  </si>
  <si>
    <t>31-14-1
მისად.</t>
  </si>
  <si>
    <t>ჭერში სამონტაჟო დინამიკი 1.3W/3W/6W EN54</t>
  </si>
  <si>
    <t>სახანძრო ხუფი ჭერის სამონტაჟო დინამიკისთვის</t>
  </si>
  <si>
    <t>ზედაპირზე სამონტაჟო დინამიკი 1.3W/3W/6W EN54</t>
  </si>
  <si>
    <t>მიკროფონი</t>
  </si>
  <si>
    <t>10-744-6</t>
  </si>
  <si>
    <t>განგაშის სისტემა შ.შ.მ. პირებისთვის</t>
  </si>
  <si>
    <t>10 ზონიანი მასტერ კონტროლერი</t>
  </si>
  <si>
    <t>აუდიო კომუნიკაციის კონტროლერი შ.შ.მ. პირებისთვის</t>
  </si>
  <si>
    <t>აუდიო კომუნიკაციის წერტილი შ.შ.მ. პირებისთვის</t>
  </si>
  <si>
    <t>ხანძარმედეგი კაბელი - 1X2X1.5</t>
  </si>
  <si>
    <t>UTP cat6 კაბელი</t>
  </si>
  <si>
    <t>ვიდეომეთვალყურეობის სისტემა</t>
  </si>
  <si>
    <t>ვიდეო რეგისტრატორი 64CH, 30დღე 15fps ჩანაწერის უზრუნველყოფით</t>
  </si>
  <si>
    <t>ვიდეო რეგისტრატორი 32CH, 30დღე 15fps ჩანაწერის უზრუნველყოფით</t>
  </si>
  <si>
    <t>HDD 10 ტერაბაიტი</t>
  </si>
  <si>
    <t>10-350-22</t>
  </si>
  <si>
    <t>კამერების მონტაჟი</t>
  </si>
  <si>
    <t>4 MP გარე გამოყენების კამერა 3.6mm ლინზით</t>
  </si>
  <si>
    <t>4 MP გუმბათისებური კამერა 3.6mm ლინზით</t>
  </si>
  <si>
    <t>გარე კამერის სამონტაჟო ძირი</t>
  </si>
  <si>
    <t>8-637-3</t>
  </si>
  <si>
    <t>კომუტატორის მონტაჟი</t>
  </si>
  <si>
    <t>24 პორტანი 1G კომუტატორი</t>
  </si>
  <si>
    <t>24 პორტანი POE კომუტატორი SFP აპლინკებით</t>
  </si>
  <si>
    <t>16 პორტანი POE კომუტატორი SFP აპლინკებით</t>
  </si>
  <si>
    <t>8 პორტანი POE კომუტატორი SFP აპლინკებით</t>
  </si>
  <si>
    <t>10-667-1</t>
  </si>
  <si>
    <t>SFP მოდული 3km 1.25G, SC Simplex კონექტორით</t>
  </si>
  <si>
    <t>10-682-5</t>
  </si>
  <si>
    <t>32 ინჩიანი CCTV მონიტორი</t>
  </si>
  <si>
    <t>22 ინჩიანი CCTV მონიტორი</t>
  </si>
  <si>
    <t>10-122-2</t>
  </si>
  <si>
    <t>CCTV მონიტორინგის კომპიუტერი კომპლექტში</t>
  </si>
  <si>
    <t xml:space="preserve">UTP cat6 კაბელი </t>
  </si>
  <si>
    <t>კომპიუტერული ქსელი</t>
  </si>
  <si>
    <t>27U რეკი 600X600 აქსესუარებით</t>
  </si>
  <si>
    <t>42U რეკი 800X1000 აქსესუარებით</t>
  </si>
  <si>
    <t>24 პორტიანი პაჩპანელი UTP cat6</t>
  </si>
  <si>
    <t>PDU 8EU სოკეტით</t>
  </si>
  <si>
    <t>ჰორიზონტალური კაბელ მენეჯერი 1U</t>
  </si>
  <si>
    <t>ვერტიკალური კაბელ მენეჯერი</t>
  </si>
  <si>
    <t>24 პორტანი POE კომუტატორი SFP აპლინკებით (BELL)</t>
  </si>
  <si>
    <t>16 პორტანი POE კომუტატორი SFP აპლინკებით (BELL)</t>
  </si>
  <si>
    <t>24 პორტანი მართვადი POE კომუტატორი SFP აპლინკებით (WIFI)</t>
  </si>
  <si>
    <t>16 პორტანი მართვადი POE კომუტატორი SFP აპლინკებით (WIFI)</t>
  </si>
  <si>
    <t>8 პორტანი მართვადი POE კომუტატორი SFP აპლინკებით (WIFI)</t>
  </si>
  <si>
    <t>24 პორტანი 1G კომუტატორი (RJ45)</t>
  </si>
  <si>
    <t>8 პორტანი  კომუტატორი (RJ45)</t>
  </si>
  <si>
    <t>L3 მართვადი 8 SFP პორტიანი კომუტატორი</t>
  </si>
  <si>
    <t>ODF 4 SC SIMPLEX</t>
  </si>
  <si>
    <t>Rack mount ODF 24 SC SIMPLEX</t>
  </si>
  <si>
    <t>Single Mode SC/UPC პიგტეილი</t>
  </si>
  <si>
    <t>SC/UPC-SC/UPC SINGLE MODE SIMPLEX პაჩკორდი, 1M</t>
  </si>
  <si>
    <t>SC/UPC-SC/UPC SINGLE MODE SIMPLEX პაჩკორდი, 2M</t>
  </si>
  <si>
    <t>RJ45 როზეტი</t>
  </si>
  <si>
    <t>11-96-1</t>
  </si>
  <si>
    <t>უკაბელო დაშვების წერტილი 2.4/5 GHz</t>
  </si>
  <si>
    <t>10-345-4</t>
  </si>
  <si>
    <t>Wifi კონტროლერი</t>
  </si>
  <si>
    <t>10-385-4</t>
  </si>
  <si>
    <t>ფაირვოლ/როუტერი</t>
  </si>
  <si>
    <t>ოპტიკური კაბელები</t>
  </si>
  <si>
    <t>UTP cat6 კაბელი LSZH</t>
  </si>
  <si>
    <t>შიდა გამოყენების 4 წვერიანი ოპტიკური კაბელი LSZH</t>
  </si>
  <si>
    <t xml:space="preserve">4 წვერიანი გარე გამოყენების ოპტიკური კაბელი </t>
  </si>
  <si>
    <t/>
  </si>
  <si>
    <t>ქ. თბილისში, ყაზბეგის ქუჩა №47-ში მდებარე შენობის ელექტროობის  სუსტი დენების მასალები და მოცულობა.</t>
  </si>
  <si>
    <t>ქ. თბილისში, ყაზბეგის ქუჩა №47-ში მდებარე შენობის ელექტროობის  მასალები და მოცულობა.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</si>
</sst>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name val="Arial"/>
      <family val="2"/>
    </font>
    <font>
      <i/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sz val="11"/>
      <color rgb="FFFF0000"/>
      <name val="Sylfae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Sylfaen"/>
      <family val="1"/>
    </font>
    <font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1"/>
    </font>
    <font>
      <sz val="12"/>
      <color theme="1"/>
      <name val="Sylfaen"/>
      <family val="1"/>
    </font>
    <font>
      <sz val="10"/>
      <name val="Sylfaen"/>
      <family val="1"/>
      <charset val="1"/>
    </font>
    <font>
      <sz val="10"/>
      <color theme="1"/>
      <name val="Sylfaen"/>
      <family val="1"/>
      <charset val="1"/>
    </font>
    <font>
      <b/>
      <sz val="10"/>
      <color theme="1"/>
      <name val="Sylfaen"/>
      <family val="1"/>
    </font>
    <font>
      <sz val="16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0" fontId="14" fillId="0" borderId="0"/>
    <xf numFmtId="43" fontId="6" fillId="0" borderId="0" applyFont="0" applyFill="0" applyBorder="0" applyAlignment="0" applyProtection="0"/>
  </cellStyleXfs>
  <cellXfs count="197">
    <xf numFmtId="0" fontId="0" fillId="0" borderId="0" xfId="0"/>
    <xf numFmtId="0" fontId="5" fillId="2" borderId="0" xfId="2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0" borderId="0" xfId="5" applyFont="1" applyAlignment="1">
      <alignment horizontal="left" vertical="center" wrapText="1"/>
    </xf>
    <xf numFmtId="43" fontId="5" fillId="2" borderId="0" xfId="1" applyFont="1" applyFill="1" applyAlignment="1">
      <alignment horizontal="center" vertical="center" wrapText="1"/>
    </xf>
    <xf numFmtId="43" fontId="5" fillId="2" borderId="0" xfId="6" applyFont="1" applyFill="1" applyBorder="1" applyAlignment="1">
      <alignment horizontal="center" vertical="center" wrapText="1"/>
    </xf>
    <xf numFmtId="164" fontId="4" fillId="0" borderId="0" xfId="7" applyNumberFormat="1" applyFont="1" applyAlignment="1">
      <alignment horizontal="center" vertical="center"/>
    </xf>
    <xf numFmtId="43" fontId="4" fillId="0" borderId="0" xfId="7" applyNumberFormat="1" applyFont="1" applyAlignment="1">
      <alignment horizontal="center" vertical="center"/>
    </xf>
    <xf numFmtId="43" fontId="7" fillId="0" borderId="0" xfId="7" applyNumberFormat="1" applyFont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2" fontId="4" fillId="3" borderId="5" xfId="3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1" fontId="4" fillId="3" borderId="7" xfId="3" applyNumberFormat="1" applyFont="1" applyFill="1" applyBorder="1" applyAlignment="1">
      <alignment horizontal="center" vertical="center" wrapText="1"/>
    </xf>
    <xf numFmtId="1" fontId="5" fillId="3" borderId="8" xfId="3" applyNumberFormat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1" fontId="5" fillId="3" borderId="9" xfId="3" applyNumberFormat="1" applyFont="1" applyFill="1" applyBorder="1" applyAlignment="1">
      <alignment horizontal="center" vertical="center" wrapText="1"/>
    </xf>
    <xf numFmtId="1" fontId="9" fillId="2" borderId="0" xfId="3" applyNumberFormat="1" applyFont="1" applyFill="1" applyAlignment="1">
      <alignment horizontal="center" vertical="center" wrapText="1"/>
    </xf>
    <xf numFmtId="1" fontId="10" fillId="0" borderId="10" xfId="3" applyNumberFormat="1" applyFont="1" applyFill="1" applyBorder="1" applyAlignment="1">
      <alignment horizontal="center" vertical="center" wrapText="1"/>
    </xf>
    <xf numFmtId="1" fontId="10" fillId="0" borderId="11" xfId="3" applyNumberFormat="1" applyFont="1" applyFill="1" applyBorder="1" applyAlignment="1">
      <alignment horizontal="center" vertical="center" wrapText="1"/>
    </xf>
    <xf numFmtId="1" fontId="11" fillId="0" borderId="12" xfId="3" applyNumberFormat="1" applyFont="1" applyFill="1" applyBorder="1" applyAlignment="1">
      <alignment horizontal="center" vertical="center" wrapText="1"/>
    </xf>
    <xf numFmtId="1" fontId="10" fillId="0" borderId="12" xfId="3" applyNumberFormat="1" applyFont="1" applyFill="1" applyBorder="1" applyAlignment="1">
      <alignment horizontal="center" vertical="center" wrapText="1"/>
    </xf>
    <xf numFmtId="43" fontId="10" fillId="0" borderId="12" xfId="1" applyFont="1" applyFill="1" applyBorder="1" applyAlignment="1">
      <alignment horizontal="center" vertical="center" wrapText="1"/>
    </xf>
    <xf numFmtId="1" fontId="10" fillId="0" borderId="13" xfId="3" applyNumberFormat="1" applyFont="1" applyFill="1" applyBorder="1" applyAlignment="1">
      <alignment horizontal="center" vertical="center" wrapText="1"/>
    </xf>
    <xf numFmtId="1" fontId="12" fillId="0" borderId="0" xfId="3" applyNumberFormat="1" applyFont="1" applyFill="1" applyAlignment="1">
      <alignment horizontal="center" vertical="center" wrapText="1"/>
    </xf>
    <xf numFmtId="1" fontId="4" fillId="0" borderId="4" xfId="4" applyNumberFormat="1" applyFont="1" applyFill="1" applyBorder="1" applyAlignment="1">
      <alignment horizontal="center" vertical="center" wrapText="1"/>
    </xf>
    <xf numFmtId="49" fontId="5" fillId="0" borderId="5" xfId="4" applyNumberFormat="1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vertical="center" wrapText="1"/>
    </xf>
    <xf numFmtId="0" fontId="4" fillId="0" borderId="5" xfId="4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/>
    </xf>
    <xf numFmtId="0" fontId="5" fillId="0" borderId="0" xfId="8" applyFont="1" applyFill="1" applyAlignment="1">
      <alignment vertical="center"/>
    </xf>
    <xf numFmtId="0" fontId="5" fillId="0" borderId="0" xfId="9" applyFont="1" applyFill="1" applyAlignment="1">
      <alignment vertical="center"/>
    </xf>
    <xf numFmtId="1" fontId="5" fillId="0" borderId="14" xfId="4" applyNumberFormat="1" applyFont="1" applyFill="1" applyBorder="1" applyAlignment="1">
      <alignment horizontal="center" vertical="center" wrapText="1"/>
    </xf>
    <xf numFmtId="49" fontId="5" fillId="0" borderId="5" xfId="4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15" fillId="0" borderId="16" xfId="3" applyFont="1" applyFill="1" applyBorder="1" applyAlignment="1" applyProtection="1">
      <alignment vertical="center" wrapText="1"/>
      <protection locked="0"/>
    </xf>
    <xf numFmtId="0" fontId="5" fillId="0" borderId="5" xfId="4" applyFont="1" applyFill="1" applyBorder="1" applyAlignment="1" applyProtection="1">
      <alignment horizontal="center" vertical="center" wrapText="1"/>
      <protection locked="0"/>
    </xf>
    <xf numFmtId="0" fontId="9" fillId="0" borderId="0" xfId="4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wrapText="1"/>
    </xf>
    <xf numFmtId="0" fontId="5" fillId="0" borderId="0" xfId="8" applyFont="1" applyFill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8" fillId="0" borderId="5" xfId="0" quotePrefix="1" applyFont="1" applyFill="1" applyBorder="1" applyAlignment="1">
      <alignment horizontal="center" vertical="center" wrapText="1"/>
    </xf>
    <xf numFmtId="43" fontId="18" fillId="0" borderId="5" xfId="1" quotePrefix="1" applyFont="1" applyFill="1" applyBorder="1" applyAlignment="1">
      <alignment horizontal="center" vertical="center" wrapText="1"/>
    </xf>
    <xf numFmtId="43" fontId="18" fillId="0" borderId="5" xfId="1" quotePrefix="1" applyFont="1" applyFill="1" applyBorder="1" applyAlignment="1">
      <alignment vertical="center" wrapText="1"/>
    </xf>
    <xf numFmtId="43" fontId="5" fillId="0" borderId="6" xfId="1" quotePrefix="1" applyFont="1" applyFill="1" applyBorder="1" applyAlignment="1">
      <alignment vertical="center" wrapText="1"/>
    </xf>
    <xf numFmtId="0" fontId="19" fillId="0" borderId="0" xfId="0" applyFont="1" applyFill="1"/>
    <xf numFmtId="0" fontId="5" fillId="0" borderId="5" xfId="0" quotePrefix="1" applyFont="1" applyFill="1" applyBorder="1" applyAlignment="1">
      <alignment horizontal="center" vertical="center" wrapText="1"/>
    </xf>
    <xf numFmtId="0" fontId="20" fillId="0" borderId="5" xfId="0" quotePrefix="1" applyFont="1" applyFill="1" applyBorder="1" applyAlignment="1">
      <alignment horizontal="left" vertical="center" wrapText="1"/>
    </xf>
    <xf numFmtId="0" fontId="20" fillId="0" borderId="5" xfId="0" quotePrefix="1" applyFont="1" applyFill="1" applyBorder="1" applyAlignment="1">
      <alignment horizontal="center" vertical="center" wrapText="1"/>
    </xf>
    <xf numFmtId="43" fontId="20" fillId="0" borderId="5" xfId="1" quotePrefix="1" applyFont="1" applyFill="1" applyBorder="1" applyAlignment="1">
      <alignment horizontal="center" vertical="center" wrapText="1"/>
    </xf>
    <xf numFmtId="43" fontId="5" fillId="0" borderId="6" xfId="1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vertical="center" wrapText="1"/>
    </xf>
    <xf numFmtId="0" fontId="11" fillId="0" borderId="5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vertical="center" wrapText="1"/>
    </xf>
    <xf numFmtId="49" fontId="17" fillId="0" borderId="5" xfId="0" quotePrefix="1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43" fontId="5" fillId="0" borderId="5" xfId="1" quotePrefix="1" applyFont="1" applyFill="1" applyBorder="1" applyAlignment="1">
      <alignment horizontal="center" vertical="center" wrapText="1"/>
    </xf>
    <xf numFmtId="43" fontId="5" fillId="0" borderId="5" xfId="1" quotePrefix="1" applyFont="1" applyFill="1" applyBorder="1" applyAlignment="1">
      <alignment vertical="center" wrapText="1"/>
    </xf>
    <xf numFmtId="49" fontId="15" fillId="0" borderId="5" xfId="0" quotePrefix="1" applyNumberFormat="1" applyFont="1" applyFill="1" applyBorder="1" applyAlignment="1">
      <alignment horizontal="center" vertical="center" wrapText="1"/>
    </xf>
    <xf numFmtId="14" fontId="5" fillId="0" borderId="5" xfId="0" quotePrefix="1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5" fillId="3" borderId="17" xfId="4" applyFont="1" applyFill="1" applyBorder="1" applyAlignment="1">
      <alignment horizontal="center" vertical="center" wrapText="1"/>
    </xf>
    <xf numFmtId="0" fontId="5" fillId="3" borderId="18" xfId="4" applyFont="1" applyFill="1" applyBorder="1" applyAlignment="1">
      <alignment horizontal="center" vertical="center" wrapText="1"/>
    </xf>
    <xf numFmtId="0" fontId="4" fillId="3" borderId="19" xfId="4" applyFont="1" applyFill="1" applyBorder="1" applyAlignment="1">
      <alignment horizontal="center" vertical="center" wrapText="1"/>
    </xf>
    <xf numFmtId="43" fontId="4" fillId="3" borderId="19" xfId="1" applyFont="1" applyFill="1" applyBorder="1" applyAlignment="1">
      <alignment horizontal="center" vertical="center" wrapText="1"/>
    </xf>
    <xf numFmtId="4" fontId="4" fillId="3" borderId="20" xfId="4" applyNumberFormat="1" applyFont="1" applyFill="1" applyBorder="1" applyAlignment="1">
      <alignment horizontal="center" vertical="center" wrapText="1"/>
    </xf>
    <xf numFmtId="4" fontId="4" fillId="3" borderId="18" xfId="4" applyNumberFormat="1" applyFont="1" applyFill="1" applyBorder="1" applyAlignment="1">
      <alignment horizontal="center" vertical="center" wrapText="1"/>
    </xf>
    <xf numFmtId="4" fontId="4" fillId="3" borderId="19" xfId="4" applyNumberFormat="1" applyFont="1" applyFill="1" applyBorder="1" applyAlignment="1">
      <alignment horizontal="center" vertical="center" wrapText="1"/>
    </xf>
    <xf numFmtId="4" fontId="4" fillId="3" borderId="21" xfId="4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166" fontId="5" fillId="0" borderId="2" xfId="3" applyNumberFormat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2" xfId="10" applyFont="1" applyFill="1" applyBorder="1" applyAlignment="1">
      <alignment horizontal="center" vertical="center" wrapText="1"/>
    </xf>
    <xf numFmtId="43" fontId="5" fillId="0" borderId="3" xfId="10" applyFont="1" applyFill="1" applyBorder="1" applyAlignment="1">
      <alignment horizontal="center" vertical="center" wrapText="1"/>
    </xf>
    <xf numFmtId="2" fontId="4" fillId="0" borderId="0" xfId="4" applyNumberFormat="1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49" fontId="4" fillId="0" borderId="5" xfId="3" applyNumberFormat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5" xfId="10" applyFont="1" applyFill="1" applyBorder="1" applyAlignment="1">
      <alignment horizontal="center" vertical="center" wrapText="1"/>
    </xf>
    <xf numFmtId="43" fontId="4" fillId="0" borderId="6" xfId="1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49" fontId="5" fillId="0" borderId="5" xfId="3" applyNumberFormat="1" applyFont="1" applyBorder="1" applyAlignment="1">
      <alignment horizontal="center" vertical="center" wrapText="1"/>
    </xf>
    <xf numFmtId="166" fontId="5" fillId="0" borderId="5" xfId="3" applyNumberFormat="1" applyFont="1" applyBorder="1" applyAlignment="1">
      <alignment horizontal="center" vertical="center" wrapText="1"/>
    </xf>
    <xf numFmtId="43" fontId="5" fillId="0" borderId="5" xfId="10" applyFont="1" applyFill="1" applyBorder="1" applyAlignment="1">
      <alignment horizontal="center" vertical="center" wrapText="1"/>
    </xf>
    <xf numFmtId="43" fontId="5" fillId="0" borderId="6" xfId="10" applyFont="1" applyFill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8" xfId="10" applyFont="1" applyFill="1" applyBorder="1" applyAlignment="1">
      <alignment horizontal="center" vertical="center" wrapText="1"/>
    </xf>
    <xf numFmtId="43" fontId="5" fillId="0" borderId="9" xfId="10" applyFont="1" applyFill="1" applyBorder="1" applyAlignment="1">
      <alignment horizontal="center" vertical="center" wrapText="1"/>
    </xf>
    <xf numFmtId="0" fontId="4" fillId="2" borderId="0" xfId="8" applyFont="1" applyFill="1" applyAlignment="1">
      <alignment vertical="center"/>
    </xf>
    <xf numFmtId="0" fontId="5" fillId="2" borderId="0" xfId="8" applyFont="1" applyFill="1" applyAlignment="1">
      <alignment vertical="center"/>
    </xf>
    <xf numFmtId="0" fontId="4" fillId="2" borderId="0" xfId="8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43" fontId="5" fillId="2" borderId="0" xfId="6" applyFont="1" applyFill="1" applyBorder="1" applyAlignment="1">
      <alignment horizontal="center" vertical="center"/>
    </xf>
    <xf numFmtId="43" fontId="5" fillId="2" borderId="0" xfId="6" applyFont="1" applyFill="1" applyAlignment="1">
      <alignment horizontal="center" vertical="center"/>
    </xf>
    <xf numFmtId="0" fontId="5" fillId="2" borderId="0" xfId="8" applyFont="1" applyFill="1" applyAlignment="1">
      <alignment horizontal="center" vertical="center"/>
    </xf>
    <xf numFmtId="2" fontId="9" fillId="2" borderId="0" xfId="8" applyNumberFormat="1" applyFont="1" applyFill="1" applyAlignment="1">
      <alignment horizontal="center" vertical="center"/>
    </xf>
    <xf numFmtId="0" fontId="5" fillId="2" borderId="0" xfId="9" applyFont="1" applyFill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4" fillId="2" borderId="0" xfId="6" applyFont="1" applyFill="1" applyBorder="1" applyAlignment="1">
      <alignment horizontal="center" vertical="center"/>
    </xf>
    <xf numFmtId="0" fontId="5" fillId="2" borderId="0" xfId="8" applyFont="1" applyFill="1" applyAlignment="1">
      <alignment horizontal="left" vertical="center" wrapText="1"/>
    </xf>
    <xf numFmtId="0" fontId="4" fillId="2" borderId="0" xfId="8" applyFont="1" applyFill="1" applyAlignment="1">
      <alignment horizontal="left" vertical="center" wrapText="1"/>
    </xf>
    <xf numFmtId="0" fontId="9" fillId="2" borderId="0" xfId="8" applyFont="1" applyFill="1" applyAlignment="1">
      <alignment horizontal="center" vertical="center"/>
    </xf>
    <xf numFmtId="164" fontId="5" fillId="0" borderId="0" xfId="7" applyNumberFormat="1" applyFont="1" applyAlignment="1">
      <alignment horizontal="center" vertical="center"/>
    </xf>
    <xf numFmtId="43" fontId="5" fillId="0" borderId="0" xfId="7" applyNumberFormat="1" applyFont="1" applyAlignment="1">
      <alignment horizontal="center" vertical="center"/>
    </xf>
    <xf numFmtId="2" fontId="5" fillId="3" borderId="5" xfId="3" applyNumberFormat="1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" fontId="10" fillId="0" borderId="22" xfId="3" applyNumberFormat="1" applyFont="1" applyFill="1" applyBorder="1" applyAlignment="1">
      <alignment horizontal="center" vertical="center" wrapText="1"/>
    </xf>
    <xf numFmtId="1" fontId="10" fillId="0" borderId="23" xfId="3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43" fontId="22" fillId="0" borderId="5" xfId="1" applyFont="1" applyFill="1" applyBorder="1" applyAlignment="1">
      <alignment horizontal="center" vertical="center"/>
    </xf>
    <xf numFmtId="0" fontId="2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43" fontId="15" fillId="0" borderId="5" xfId="1" applyFont="1" applyBorder="1" applyAlignment="1">
      <alignment horizontal="center" vertical="center"/>
    </xf>
    <xf numFmtId="43" fontId="15" fillId="0" borderId="6" xfId="1" applyFont="1" applyBorder="1" applyAlignment="1">
      <alignment horizontal="center" vertical="center"/>
    </xf>
    <xf numFmtId="0" fontId="23" fillId="0" borderId="0" xfId="0" applyFont="1"/>
    <xf numFmtId="0" fontId="22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vertical="center"/>
    </xf>
    <xf numFmtId="43" fontId="10" fillId="0" borderId="11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24" fillId="0" borderId="0" xfId="0" applyFont="1" applyFill="1"/>
    <xf numFmtId="43" fontId="15" fillId="0" borderId="5" xfId="1" applyFont="1" applyFill="1" applyBorder="1" applyAlignment="1">
      <alignment horizontal="center" vertical="center"/>
    </xf>
    <xf numFmtId="0" fontId="0" fillId="0" borderId="0" xfId="0" applyFont="1"/>
    <xf numFmtId="43" fontId="4" fillId="0" borderId="5" xfId="1" applyFont="1" applyFill="1" applyBorder="1" applyAlignment="1">
      <alignment horizontal="center" vertical="center" wrapText="1"/>
    </xf>
    <xf numFmtId="43" fontId="22" fillId="0" borderId="5" xfId="1" applyFont="1" applyBorder="1" applyAlignment="1">
      <alignment horizontal="center" vertical="center"/>
    </xf>
    <xf numFmtId="43" fontId="22" fillId="0" borderId="6" xfId="1" applyFont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center" vertical="center"/>
    </xf>
    <xf numFmtId="0" fontId="5" fillId="3" borderId="19" xfId="4" applyFont="1" applyFill="1" applyBorder="1" applyAlignment="1">
      <alignment horizontal="center" vertical="center" wrapText="1"/>
    </xf>
    <xf numFmtId="4" fontId="5" fillId="3" borderId="19" xfId="4" applyNumberFormat="1" applyFont="1" applyFill="1" applyBorder="1" applyAlignment="1">
      <alignment horizontal="center" vertical="center" wrapText="1"/>
    </xf>
    <xf numFmtId="4" fontId="5" fillId="3" borderId="18" xfId="4" applyNumberFormat="1" applyFont="1" applyFill="1" applyBorder="1" applyAlignment="1">
      <alignment horizontal="center" vertical="center" wrapText="1"/>
    </xf>
    <xf numFmtId="4" fontId="5" fillId="3" borderId="20" xfId="4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43" fontId="5" fillId="0" borderId="0" xfId="7" applyNumberFormat="1" applyFont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</cellXfs>
  <cellStyles count="11">
    <cellStyle name="Comma" xfId="1" builtinId="3"/>
    <cellStyle name="Comma 21 2" xfId="6" xr:uid="{DF996429-83D0-40EB-9217-B8C1724A4756}"/>
    <cellStyle name="Comma 23" xfId="10" xr:uid="{348D2197-2C7E-4886-B82D-46740E5EF1C7}"/>
    <cellStyle name="Normal" xfId="0" builtinId="0"/>
    <cellStyle name="Normal 10" xfId="3" xr:uid="{F7FC4221-8390-4C96-841E-7D25640DFEE3}"/>
    <cellStyle name="Normal 11 2" xfId="4" xr:uid="{8508261C-6A4F-40B1-813D-265E9BF39634}"/>
    <cellStyle name="Normal 2" xfId="2" xr:uid="{BEC28682-F5BC-4DF3-8059-7903AB1206E1}"/>
    <cellStyle name="Normal 6" xfId="8" xr:uid="{0ECFB3C9-4D19-46E9-9DF9-D221471BA801}"/>
    <cellStyle name="Normal 6 3" xfId="9" xr:uid="{01F77877-0020-4E77-AC22-9A4C5586310E}"/>
    <cellStyle name="Обычный 2 2" xfId="5" xr:uid="{5E03600C-7858-43EF-8A2F-CAF8EA7690B7}"/>
    <cellStyle name="Обычный 4 2" xfId="7" xr:uid="{0A37BA83-EA15-46BD-887D-C77A988452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opy%20of%20Copy%20of%20BOQ%20Marshall%20Development%20&#4307;&#4312;&#4326;&#4317;&#4315;&#4312;%20-%20&#4315;&#4320;&#4304;&#4309;&#4304;&#4314;&#4305;&#4312;&#4316;&#4312;&#4304;&#4316;&#4312;%20&#4321;&#4304;&#4330;&#4334;&#4317;&#4309;&#4320;&#4308;&#4305;&#4308;&#4314;&#4312;%20&#4321;&#4304;&#4334;&#4314;&#4312;%2014.07.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კრებსითი"/>
      <sheetName val="რკინაბეტონი"/>
      <sheetName val="არქიტექტურა"/>
      <sheetName val="ელექტრობა"/>
      <sheetName val="ხანძარქრობა"/>
      <sheetName val="ვენტილაცია"/>
      <sheetName val="გაზი"/>
      <sheetName val="სხვადასხვა"/>
      <sheetName val="მოცულობები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ლოკალური ხარჯთაღრიცხვა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7824-5E1B-4EE5-8571-B56D306D6DDC}">
  <sheetPr codeName="Sheet2">
    <tabColor rgb="FF0070C0"/>
  </sheetPr>
  <dimension ref="A1:S789"/>
  <sheetViews>
    <sheetView showGridLines="0" tabSelected="1" topLeftCell="A41" zoomScaleNormal="100" zoomScaleSheetLayoutView="100" workbookViewId="0">
      <selection activeCell="A54" sqref="A54"/>
    </sheetView>
  </sheetViews>
  <sheetFormatPr defaultRowHeight="15" x14ac:dyDescent="0.25"/>
  <cols>
    <col min="1" max="1" width="3.85546875" style="119" customWidth="1"/>
    <col min="2" max="2" width="13.28515625" style="120" bestFit="1" customWidth="1"/>
    <col min="3" max="3" width="56.7109375" style="120" customWidth="1"/>
    <col min="4" max="4" width="8.42578125" style="121" customWidth="1"/>
    <col min="5" max="5" width="9.7109375" style="122" bestFit="1" customWidth="1"/>
    <col min="6" max="6" width="11.85546875" style="122" bestFit="1" customWidth="1"/>
    <col min="7" max="7" width="10.7109375" style="124" bestFit="1" customWidth="1"/>
    <col min="8" max="8" width="12.7109375" style="124" bestFit="1" customWidth="1"/>
    <col min="9" max="9" width="10.28515625" style="124" bestFit="1" customWidth="1"/>
    <col min="10" max="10" width="11" style="124" bestFit="1" customWidth="1"/>
    <col min="11" max="11" width="8.85546875" style="124" customWidth="1"/>
    <col min="12" max="12" width="11.28515625" style="124" customWidth="1"/>
    <col min="13" max="13" width="13.85546875" style="124" bestFit="1" customWidth="1"/>
    <col min="14" max="14" width="14.28515625" style="120" bestFit="1" customWidth="1"/>
    <col min="15" max="15" width="14.28515625" style="120" customWidth="1"/>
    <col min="16" max="255" width="8.85546875" style="120"/>
    <col min="256" max="256" width="3.85546875" style="120" customWidth="1"/>
    <col min="257" max="257" width="9.7109375" style="120" customWidth="1"/>
    <col min="258" max="258" width="56.7109375" style="120" customWidth="1"/>
    <col min="259" max="259" width="8.42578125" style="120" customWidth="1"/>
    <col min="260" max="260" width="9.42578125" style="120" customWidth="1"/>
    <col min="261" max="261" width="10.140625" style="120" customWidth="1"/>
    <col min="262" max="262" width="11.28515625" style="120" bestFit="1" customWidth="1"/>
    <col min="263" max="263" width="13.5703125" style="120" bestFit="1" customWidth="1"/>
    <col min="264" max="264" width="10.28515625" style="120" bestFit="1" customWidth="1"/>
    <col min="265" max="265" width="13.5703125" style="120" bestFit="1" customWidth="1"/>
    <col min="266" max="266" width="8.85546875" style="120" customWidth="1"/>
    <col min="267" max="267" width="11.28515625" style="120" customWidth="1"/>
    <col min="268" max="268" width="14.85546875" style="120" customWidth="1"/>
    <col min="269" max="269" width="11.28515625" style="120" customWidth="1"/>
    <col min="270" max="270" width="14.28515625" style="120" bestFit="1" customWidth="1"/>
    <col min="271" max="271" width="14.28515625" style="120" customWidth="1"/>
    <col min="272" max="511" width="8.85546875" style="120"/>
    <col min="512" max="512" width="3.85546875" style="120" customWidth="1"/>
    <col min="513" max="513" width="9.7109375" style="120" customWidth="1"/>
    <col min="514" max="514" width="56.7109375" style="120" customWidth="1"/>
    <col min="515" max="515" width="8.42578125" style="120" customWidth="1"/>
    <col min="516" max="516" width="9.42578125" style="120" customWidth="1"/>
    <col min="517" max="517" width="10.140625" style="120" customWidth="1"/>
    <col min="518" max="518" width="11.28515625" style="120" bestFit="1" customWidth="1"/>
    <col min="519" max="519" width="13.5703125" style="120" bestFit="1" customWidth="1"/>
    <col min="520" max="520" width="10.28515625" style="120" bestFit="1" customWidth="1"/>
    <col min="521" max="521" width="13.5703125" style="120" bestFit="1" customWidth="1"/>
    <col min="522" max="522" width="8.85546875" style="120" customWidth="1"/>
    <col min="523" max="523" width="11.28515625" style="120" customWidth="1"/>
    <col min="524" max="524" width="14.85546875" style="120" customWidth="1"/>
    <col min="525" max="525" width="11.28515625" style="120" customWidth="1"/>
    <col min="526" max="526" width="14.28515625" style="120" bestFit="1" customWidth="1"/>
    <col min="527" max="527" width="14.28515625" style="120" customWidth="1"/>
    <col min="528" max="767" width="8.85546875" style="120"/>
    <col min="768" max="768" width="3.85546875" style="120" customWidth="1"/>
    <col min="769" max="769" width="9.7109375" style="120" customWidth="1"/>
    <col min="770" max="770" width="56.7109375" style="120" customWidth="1"/>
    <col min="771" max="771" width="8.42578125" style="120" customWidth="1"/>
    <col min="772" max="772" width="9.42578125" style="120" customWidth="1"/>
    <col min="773" max="773" width="10.140625" style="120" customWidth="1"/>
    <col min="774" max="774" width="11.28515625" style="120" bestFit="1" customWidth="1"/>
    <col min="775" max="775" width="13.5703125" style="120" bestFit="1" customWidth="1"/>
    <col min="776" max="776" width="10.28515625" style="120" bestFit="1" customWidth="1"/>
    <col min="777" max="777" width="13.5703125" style="120" bestFit="1" customWidth="1"/>
    <col min="778" max="778" width="8.85546875" style="120" customWidth="1"/>
    <col min="779" max="779" width="11.28515625" style="120" customWidth="1"/>
    <col min="780" max="780" width="14.85546875" style="120" customWidth="1"/>
    <col min="781" max="781" width="11.28515625" style="120" customWidth="1"/>
    <col min="782" max="782" width="14.28515625" style="120" bestFit="1" customWidth="1"/>
    <col min="783" max="783" width="14.28515625" style="120" customWidth="1"/>
    <col min="784" max="1023" width="8.85546875" style="120"/>
    <col min="1024" max="1024" width="3.85546875" style="120" customWidth="1"/>
    <col min="1025" max="1025" width="9.7109375" style="120" customWidth="1"/>
    <col min="1026" max="1026" width="56.7109375" style="120" customWidth="1"/>
    <col min="1027" max="1027" width="8.42578125" style="120" customWidth="1"/>
    <col min="1028" max="1028" width="9.42578125" style="120" customWidth="1"/>
    <col min="1029" max="1029" width="10.140625" style="120" customWidth="1"/>
    <col min="1030" max="1030" width="11.28515625" style="120" bestFit="1" customWidth="1"/>
    <col min="1031" max="1031" width="13.5703125" style="120" bestFit="1" customWidth="1"/>
    <col min="1032" max="1032" width="10.28515625" style="120" bestFit="1" customWidth="1"/>
    <col min="1033" max="1033" width="13.5703125" style="120" bestFit="1" customWidth="1"/>
    <col min="1034" max="1034" width="8.85546875" style="120" customWidth="1"/>
    <col min="1035" max="1035" width="11.28515625" style="120" customWidth="1"/>
    <col min="1036" max="1036" width="14.85546875" style="120" customWidth="1"/>
    <col min="1037" max="1037" width="11.28515625" style="120" customWidth="1"/>
    <col min="1038" max="1038" width="14.28515625" style="120" bestFit="1" customWidth="1"/>
    <col min="1039" max="1039" width="14.28515625" style="120" customWidth="1"/>
    <col min="1040" max="1279" width="8.85546875" style="120"/>
    <col min="1280" max="1280" width="3.85546875" style="120" customWidth="1"/>
    <col min="1281" max="1281" width="9.7109375" style="120" customWidth="1"/>
    <col min="1282" max="1282" width="56.7109375" style="120" customWidth="1"/>
    <col min="1283" max="1283" width="8.42578125" style="120" customWidth="1"/>
    <col min="1284" max="1284" width="9.42578125" style="120" customWidth="1"/>
    <col min="1285" max="1285" width="10.140625" style="120" customWidth="1"/>
    <col min="1286" max="1286" width="11.28515625" style="120" bestFit="1" customWidth="1"/>
    <col min="1287" max="1287" width="13.5703125" style="120" bestFit="1" customWidth="1"/>
    <col min="1288" max="1288" width="10.28515625" style="120" bestFit="1" customWidth="1"/>
    <col min="1289" max="1289" width="13.5703125" style="120" bestFit="1" customWidth="1"/>
    <col min="1290" max="1290" width="8.85546875" style="120" customWidth="1"/>
    <col min="1291" max="1291" width="11.28515625" style="120" customWidth="1"/>
    <col min="1292" max="1292" width="14.85546875" style="120" customWidth="1"/>
    <col min="1293" max="1293" width="11.28515625" style="120" customWidth="1"/>
    <col min="1294" max="1294" width="14.28515625" style="120" bestFit="1" customWidth="1"/>
    <col min="1295" max="1295" width="14.28515625" style="120" customWidth="1"/>
    <col min="1296" max="1535" width="8.85546875" style="120"/>
    <col min="1536" max="1536" width="3.85546875" style="120" customWidth="1"/>
    <col min="1537" max="1537" width="9.7109375" style="120" customWidth="1"/>
    <col min="1538" max="1538" width="56.7109375" style="120" customWidth="1"/>
    <col min="1539" max="1539" width="8.42578125" style="120" customWidth="1"/>
    <col min="1540" max="1540" width="9.42578125" style="120" customWidth="1"/>
    <col min="1541" max="1541" width="10.140625" style="120" customWidth="1"/>
    <col min="1542" max="1542" width="11.28515625" style="120" bestFit="1" customWidth="1"/>
    <col min="1543" max="1543" width="13.5703125" style="120" bestFit="1" customWidth="1"/>
    <col min="1544" max="1544" width="10.28515625" style="120" bestFit="1" customWidth="1"/>
    <col min="1545" max="1545" width="13.5703125" style="120" bestFit="1" customWidth="1"/>
    <col min="1546" max="1546" width="8.85546875" style="120" customWidth="1"/>
    <col min="1547" max="1547" width="11.28515625" style="120" customWidth="1"/>
    <col min="1548" max="1548" width="14.85546875" style="120" customWidth="1"/>
    <col min="1549" max="1549" width="11.28515625" style="120" customWidth="1"/>
    <col min="1550" max="1550" width="14.28515625" style="120" bestFit="1" customWidth="1"/>
    <col min="1551" max="1551" width="14.28515625" style="120" customWidth="1"/>
    <col min="1552" max="1791" width="8.85546875" style="120"/>
    <col min="1792" max="1792" width="3.85546875" style="120" customWidth="1"/>
    <col min="1793" max="1793" width="9.7109375" style="120" customWidth="1"/>
    <col min="1794" max="1794" width="56.7109375" style="120" customWidth="1"/>
    <col min="1795" max="1795" width="8.42578125" style="120" customWidth="1"/>
    <col min="1796" max="1796" width="9.42578125" style="120" customWidth="1"/>
    <col min="1797" max="1797" width="10.140625" style="120" customWidth="1"/>
    <col min="1798" max="1798" width="11.28515625" style="120" bestFit="1" customWidth="1"/>
    <col min="1799" max="1799" width="13.5703125" style="120" bestFit="1" customWidth="1"/>
    <col min="1800" max="1800" width="10.28515625" style="120" bestFit="1" customWidth="1"/>
    <col min="1801" max="1801" width="13.5703125" style="120" bestFit="1" customWidth="1"/>
    <col min="1802" max="1802" width="8.85546875" style="120" customWidth="1"/>
    <col min="1803" max="1803" width="11.28515625" style="120" customWidth="1"/>
    <col min="1804" max="1804" width="14.85546875" style="120" customWidth="1"/>
    <col min="1805" max="1805" width="11.28515625" style="120" customWidth="1"/>
    <col min="1806" max="1806" width="14.28515625" style="120" bestFit="1" customWidth="1"/>
    <col min="1807" max="1807" width="14.28515625" style="120" customWidth="1"/>
    <col min="1808" max="2047" width="8.85546875" style="120"/>
    <col min="2048" max="2048" width="3.85546875" style="120" customWidth="1"/>
    <col min="2049" max="2049" width="9.7109375" style="120" customWidth="1"/>
    <col min="2050" max="2050" width="56.7109375" style="120" customWidth="1"/>
    <col min="2051" max="2051" width="8.42578125" style="120" customWidth="1"/>
    <col min="2052" max="2052" width="9.42578125" style="120" customWidth="1"/>
    <col min="2053" max="2053" width="10.140625" style="120" customWidth="1"/>
    <col min="2054" max="2054" width="11.28515625" style="120" bestFit="1" customWidth="1"/>
    <col min="2055" max="2055" width="13.5703125" style="120" bestFit="1" customWidth="1"/>
    <col min="2056" max="2056" width="10.28515625" style="120" bestFit="1" customWidth="1"/>
    <col min="2057" max="2057" width="13.5703125" style="120" bestFit="1" customWidth="1"/>
    <col min="2058" max="2058" width="8.85546875" style="120" customWidth="1"/>
    <col min="2059" max="2059" width="11.28515625" style="120" customWidth="1"/>
    <col min="2060" max="2060" width="14.85546875" style="120" customWidth="1"/>
    <col min="2061" max="2061" width="11.28515625" style="120" customWidth="1"/>
    <col min="2062" max="2062" width="14.28515625" style="120" bestFit="1" customWidth="1"/>
    <col min="2063" max="2063" width="14.28515625" style="120" customWidth="1"/>
    <col min="2064" max="2303" width="8.85546875" style="120"/>
    <col min="2304" max="2304" width="3.85546875" style="120" customWidth="1"/>
    <col min="2305" max="2305" width="9.7109375" style="120" customWidth="1"/>
    <col min="2306" max="2306" width="56.7109375" style="120" customWidth="1"/>
    <col min="2307" max="2307" width="8.42578125" style="120" customWidth="1"/>
    <col min="2308" max="2308" width="9.42578125" style="120" customWidth="1"/>
    <col min="2309" max="2309" width="10.140625" style="120" customWidth="1"/>
    <col min="2310" max="2310" width="11.28515625" style="120" bestFit="1" customWidth="1"/>
    <col min="2311" max="2311" width="13.5703125" style="120" bestFit="1" customWidth="1"/>
    <col min="2312" max="2312" width="10.28515625" style="120" bestFit="1" customWidth="1"/>
    <col min="2313" max="2313" width="13.5703125" style="120" bestFit="1" customWidth="1"/>
    <col min="2314" max="2314" width="8.85546875" style="120" customWidth="1"/>
    <col min="2315" max="2315" width="11.28515625" style="120" customWidth="1"/>
    <col min="2316" max="2316" width="14.85546875" style="120" customWidth="1"/>
    <col min="2317" max="2317" width="11.28515625" style="120" customWidth="1"/>
    <col min="2318" max="2318" width="14.28515625" style="120" bestFit="1" customWidth="1"/>
    <col min="2319" max="2319" width="14.28515625" style="120" customWidth="1"/>
    <col min="2320" max="2559" width="8.85546875" style="120"/>
    <col min="2560" max="2560" width="3.85546875" style="120" customWidth="1"/>
    <col min="2561" max="2561" width="9.7109375" style="120" customWidth="1"/>
    <col min="2562" max="2562" width="56.7109375" style="120" customWidth="1"/>
    <col min="2563" max="2563" width="8.42578125" style="120" customWidth="1"/>
    <col min="2564" max="2564" width="9.42578125" style="120" customWidth="1"/>
    <col min="2565" max="2565" width="10.140625" style="120" customWidth="1"/>
    <col min="2566" max="2566" width="11.28515625" style="120" bestFit="1" customWidth="1"/>
    <col min="2567" max="2567" width="13.5703125" style="120" bestFit="1" customWidth="1"/>
    <col min="2568" max="2568" width="10.28515625" style="120" bestFit="1" customWidth="1"/>
    <col min="2569" max="2569" width="13.5703125" style="120" bestFit="1" customWidth="1"/>
    <col min="2570" max="2570" width="8.85546875" style="120" customWidth="1"/>
    <col min="2571" max="2571" width="11.28515625" style="120" customWidth="1"/>
    <col min="2572" max="2572" width="14.85546875" style="120" customWidth="1"/>
    <col min="2573" max="2573" width="11.28515625" style="120" customWidth="1"/>
    <col min="2574" max="2574" width="14.28515625" style="120" bestFit="1" customWidth="1"/>
    <col min="2575" max="2575" width="14.28515625" style="120" customWidth="1"/>
    <col min="2576" max="2815" width="8.85546875" style="120"/>
    <col min="2816" max="2816" width="3.85546875" style="120" customWidth="1"/>
    <col min="2817" max="2817" width="9.7109375" style="120" customWidth="1"/>
    <col min="2818" max="2818" width="56.7109375" style="120" customWidth="1"/>
    <col min="2819" max="2819" width="8.42578125" style="120" customWidth="1"/>
    <col min="2820" max="2820" width="9.42578125" style="120" customWidth="1"/>
    <col min="2821" max="2821" width="10.140625" style="120" customWidth="1"/>
    <col min="2822" max="2822" width="11.28515625" style="120" bestFit="1" customWidth="1"/>
    <col min="2823" max="2823" width="13.5703125" style="120" bestFit="1" customWidth="1"/>
    <col min="2824" max="2824" width="10.28515625" style="120" bestFit="1" customWidth="1"/>
    <col min="2825" max="2825" width="13.5703125" style="120" bestFit="1" customWidth="1"/>
    <col min="2826" max="2826" width="8.85546875" style="120" customWidth="1"/>
    <col min="2827" max="2827" width="11.28515625" style="120" customWidth="1"/>
    <col min="2828" max="2828" width="14.85546875" style="120" customWidth="1"/>
    <col min="2829" max="2829" width="11.28515625" style="120" customWidth="1"/>
    <col min="2830" max="2830" width="14.28515625" style="120" bestFit="1" customWidth="1"/>
    <col min="2831" max="2831" width="14.28515625" style="120" customWidth="1"/>
    <col min="2832" max="3071" width="8.85546875" style="120"/>
    <col min="3072" max="3072" width="3.85546875" style="120" customWidth="1"/>
    <col min="3073" max="3073" width="9.7109375" style="120" customWidth="1"/>
    <col min="3074" max="3074" width="56.7109375" style="120" customWidth="1"/>
    <col min="3075" max="3075" width="8.42578125" style="120" customWidth="1"/>
    <col min="3076" max="3076" width="9.42578125" style="120" customWidth="1"/>
    <col min="3077" max="3077" width="10.140625" style="120" customWidth="1"/>
    <col min="3078" max="3078" width="11.28515625" style="120" bestFit="1" customWidth="1"/>
    <col min="3079" max="3079" width="13.5703125" style="120" bestFit="1" customWidth="1"/>
    <col min="3080" max="3080" width="10.28515625" style="120" bestFit="1" customWidth="1"/>
    <col min="3081" max="3081" width="13.5703125" style="120" bestFit="1" customWidth="1"/>
    <col min="3082" max="3082" width="8.85546875" style="120" customWidth="1"/>
    <col min="3083" max="3083" width="11.28515625" style="120" customWidth="1"/>
    <col min="3084" max="3084" width="14.85546875" style="120" customWidth="1"/>
    <col min="3085" max="3085" width="11.28515625" style="120" customWidth="1"/>
    <col min="3086" max="3086" width="14.28515625" style="120" bestFit="1" customWidth="1"/>
    <col min="3087" max="3087" width="14.28515625" style="120" customWidth="1"/>
    <col min="3088" max="3327" width="8.85546875" style="120"/>
    <col min="3328" max="3328" width="3.85546875" style="120" customWidth="1"/>
    <col min="3329" max="3329" width="9.7109375" style="120" customWidth="1"/>
    <col min="3330" max="3330" width="56.7109375" style="120" customWidth="1"/>
    <col min="3331" max="3331" width="8.42578125" style="120" customWidth="1"/>
    <col min="3332" max="3332" width="9.42578125" style="120" customWidth="1"/>
    <col min="3333" max="3333" width="10.140625" style="120" customWidth="1"/>
    <col min="3334" max="3334" width="11.28515625" style="120" bestFit="1" customWidth="1"/>
    <col min="3335" max="3335" width="13.5703125" style="120" bestFit="1" customWidth="1"/>
    <col min="3336" max="3336" width="10.28515625" style="120" bestFit="1" customWidth="1"/>
    <col min="3337" max="3337" width="13.5703125" style="120" bestFit="1" customWidth="1"/>
    <col min="3338" max="3338" width="8.85546875" style="120" customWidth="1"/>
    <col min="3339" max="3339" width="11.28515625" style="120" customWidth="1"/>
    <col min="3340" max="3340" width="14.85546875" style="120" customWidth="1"/>
    <col min="3341" max="3341" width="11.28515625" style="120" customWidth="1"/>
    <col min="3342" max="3342" width="14.28515625" style="120" bestFit="1" customWidth="1"/>
    <col min="3343" max="3343" width="14.28515625" style="120" customWidth="1"/>
    <col min="3344" max="3583" width="8.85546875" style="120"/>
    <col min="3584" max="3584" width="3.85546875" style="120" customWidth="1"/>
    <col min="3585" max="3585" width="9.7109375" style="120" customWidth="1"/>
    <col min="3586" max="3586" width="56.7109375" style="120" customWidth="1"/>
    <col min="3587" max="3587" width="8.42578125" style="120" customWidth="1"/>
    <col min="3588" max="3588" width="9.42578125" style="120" customWidth="1"/>
    <col min="3589" max="3589" width="10.140625" style="120" customWidth="1"/>
    <col min="3590" max="3590" width="11.28515625" style="120" bestFit="1" customWidth="1"/>
    <col min="3591" max="3591" width="13.5703125" style="120" bestFit="1" customWidth="1"/>
    <col min="3592" max="3592" width="10.28515625" style="120" bestFit="1" customWidth="1"/>
    <col min="3593" max="3593" width="13.5703125" style="120" bestFit="1" customWidth="1"/>
    <col min="3594" max="3594" width="8.85546875" style="120" customWidth="1"/>
    <col min="3595" max="3595" width="11.28515625" style="120" customWidth="1"/>
    <col min="3596" max="3596" width="14.85546875" style="120" customWidth="1"/>
    <col min="3597" max="3597" width="11.28515625" style="120" customWidth="1"/>
    <col min="3598" max="3598" width="14.28515625" style="120" bestFit="1" customWidth="1"/>
    <col min="3599" max="3599" width="14.28515625" style="120" customWidth="1"/>
    <col min="3600" max="3839" width="8.85546875" style="120"/>
    <col min="3840" max="3840" width="3.85546875" style="120" customWidth="1"/>
    <col min="3841" max="3841" width="9.7109375" style="120" customWidth="1"/>
    <col min="3842" max="3842" width="56.7109375" style="120" customWidth="1"/>
    <col min="3843" max="3843" width="8.42578125" style="120" customWidth="1"/>
    <col min="3844" max="3844" width="9.42578125" style="120" customWidth="1"/>
    <col min="3845" max="3845" width="10.140625" style="120" customWidth="1"/>
    <col min="3846" max="3846" width="11.28515625" style="120" bestFit="1" customWidth="1"/>
    <col min="3847" max="3847" width="13.5703125" style="120" bestFit="1" customWidth="1"/>
    <col min="3848" max="3848" width="10.28515625" style="120" bestFit="1" customWidth="1"/>
    <col min="3849" max="3849" width="13.5703125" style="120" bestFit="1" customWidth="1"/>
    <col min="3850" max="3850" width="8.85546875" style="120" customWidth="1"/>
    <col min="3851" max="3851" width="11.28515625" style="120" customWidth="1"/>
    <col min="3852" max="3852" width="14.85546875" style="120" customWidth="1"/>
    <col min="3853" max="3853" width="11.28515625" style="120" customWidth="1"/>
    <col min="3854" max="3854" width="14.28515625" style="120" bestFit="1" customWidth="1"/>
    <col min="3855" max="3855" width="14.28515625" style="120" customWidth="1"/>
    <col min="3856" max="4095" width="8.85546875" style="120"/>
    <col min="4096" max="4096" width="3.85546875" style="120" customWidth="1"/>
    <col min="4097" max="4097" width="9.7109375" style="120" customWidth="1"/>
    <col min="4098" max="4098" width="56.7109375" style="120" customWidth="1"/>
    <col min="4099" max="4099" width="8.42578125" style="120" customWidth="1"/>
    <col min="4100" max="4100" width="9.42578125" style="120" customWidth="1"/>
    <col min="4101" max="4101" width="10.140625" style="120" customWidth="1"/>
    <col min="4102" max="4102" width="11.28515625" style="120" bestFit="1" customWidth="1"/>
    <col min="4103" max="4103" width="13.5703125" style="120" bestFit="1" customWidth="1"/>
    <col min="4104" max="4104" width="10.28515625" style="120" bestFit="1" customWidth="1"/>
    <col min="4105" max="4105" width="13.5703125" style="120" bestFit="1" customWidth="1"/>
    <col min="4106" max="4106" width="8.85546875" style="120" customWidth="1"/>
    <col min="4107" max="4107" width="11.28515625" style="120" customWidth="1"/>
    <col min="4108" max="4108" width="14.85546875" style="120" customWidth="1"/>
    <col min="4109" max="4109" width="11.28515625" style="120" customWidth="1"/>
    <col min="4110" max="4110" width="14.28515625" style="120" bestFit="1" customWidth="1"/>
    <col min="4111" max="4111" width="14.28515625" style="120" customWidth="1"/>
    <col min="4112" max="4351" width="8.85546875" style="120"/>
    <col min="4352" max="4352" width="3.85546875" style="120" customWidth="1"/>
    <col min="4353" max="4353" width="9.7109375" style="120" customWidth="1"/>
    <col min="4354" max="4354" width="56.7109375" style="120" customWidth="1"/>
    <col min="4355" max="4355" width="8.42578125" style="120" customWidth="1"/>
    <col min="4356" max="4356" width="9.42578125" style="120" customWidth="1"/>
    <col min="4357" max="4357" width="10.140625" style="120" customWidth="1"/>
    <col min="4358" max="4358" width="11.28515625" style="120" bestFit="1" customWidth="1"/>
    <col min="4359" max="4359" width="13.5703125" style="120" bestFit="1" customWidth="1"/>
    <col min="4360" max="4360" width="10.28515625" style="120" bestFit="1" customWidth="1"/>
    <col min="4361" max="4361" width="13.5703125" style="120" bestFit="1" customWidth="1"/>
    <col min="4362" max="4362" width="8.85546875" style="120" customWidth="1"/>
    <col min="4363" max="4363" width="11.28515625" style="120" customWidth="1"/>
    <col min="4364" max="4364" width="14.85546875" style="120" customWidth="1"/>
    <col min="4365" max="4365" width="11.28515625" style="120" customWidth="1"/>
    <col min="4366" max="4366" width="14.28515625" style="120" bestFit="1" customWidth="1"/>
    <col min="4367" max="4367" width="14.28515625" style="120" customWidth="1"/>
    <col min="4368" max="4607" width="8.85546875" style="120"/>
    <col min="4608" max="4608" width="3.85546875" style="120" customWidth="1"/>
    <col min="4609" max="4609" width="9.7109375" style="120" customWidth="1"/>
    <col min="4610" max="4610" width="56.7109375" style="120" customWidth="1"/>
    <col min="4611" max="4611" width="8.42578125" style="120" customWidth="1"/>
    <col min="4612" max="4612" width="9.42578125" style="120" customWidth="1"/>
    <col min="4613" max="4613" width="10.140625" style="120" customWidth="1"/>
    <col min="4614" max="4614" width="11.28515625" style="120" bestFit="1" customWidth="1"/>
    <col min="4615" max="4615" width="13.5703125" style="120" bestFit="1" customWidth="1"/>
    <col min="4616" max="4616" width="10.28515625" style="120" bestFit="1" customWidth="1"/>
    <col min="4617" max="4617" width="13.5703125" style="120" bestFit="1" customWidth="1"/>
    <col min="4618" max="4618" width="8.85546875" style="120" customWidth="1"/>
    <col min="4619" max="4619" width="11.28515625" style="120" customWidth="1"/>
    <col min="4620" max="4620" width="14.85546875" style="120" customWidth="1"/>
    <col min="4621" max="4621" width="11.28515625" style="120" customWidth="1"/>
    <col min="4622" max="4622" width="14.28515625" style="120" bestFit="1" customWidth="1"/>
    <col min="4623" max="4623" width="14.28515625" style="120" customWidth="1"/>
    <col min="4624" max="4863" width="8.85546875" style="120"/>
    <col min="4864" max="4864" width="3.85546875" style="120" customWidth="1"/>
    <col min="4865" max="4865" width="9.7109375" style="120" customWidth="1"/>
    <col min="4866" max="4866" width="56.7109375" style="120" customWidth="1"/>
    <col min="4867" max="4867" width="8.42578125" style="120" customWidth="1"/>
    <col min="4868" max="4868" width="9.42578125" style="120" customWidth="1"/>
    <col min="4869" max="4869" width="10.140625" style="120" customWidth="1"/>
    <col min="4870" max="4870" width="11.28515625" style="120" bestFit="1" customWidth="1"/>
    <col min="4871" max="4871" width="13.5703125" style="120" bestFit="1" customWidth="1"/>
    <col min="4872" max="4872" width="10.28515625" style="120" bestFit="1" customWidth="1"/>
    <col min="4873" max="4873" width="13.5703125" style="120" bestFit="1" customWidth="1"/>
    <col min="4874" max="4874" width="8.85546875" style="120" customWidth="1"/>
    <col min="4875" max="4875" width="11.28515625" style="120" customWidth="1"/>
    <col min="4876" max="4876" width="14.85546875" style="120" customWidth="1"/>
    <col min="4877" max="4877" width="11.28515625" style="120" customWidth="1"/>
    <col min="4878" max="4878" width="14.28515625" style="120" bestFit="1" customWidth="1"/>
    <col min="4879" max="4879" width="14.28515625" style="120" customWidth="1"/>
    <col min="4880" max="5119" width="8.85546875" style="120"/>
    <col min="5120" max="5120" width="3.85546875" style="120" customWidth="1"/>
    <col min="5121" max="5121" width="9.7109375" style="120" customWidth="1"/>
    <col min="5122" max="5122" width="56.7109375" style="120" customWidth="1"/>
    <col min="5123" max="5123" width="8.42578125" style="120" customWidth="1"/>
    <col min="5124" max="5124" width="9.42578125" style="120" customWidth="1"/>
    <col min="5125" max="5125" width="10.140625" style="120" customWidth="1"/>
    <col min="5126" max="5126" width="11.28515625" style="120" bestFit="1" customWidth="1"/>
    <col min="5127" max="5127" width="13.5703125" style="120" bestFit="1" customWidth="1"/>
    <col min="5128" max="5128" width="10.28515625" style="120" bestFit="1" customWidth="1"/>
    <col min="5129" max="5129" width="13.5703125" style="120" bestFit="1" customWidth="1"/>
    <col min="5130" max="5130" width="8.85546875" style="120" customWidth="1"/>
    <col min="5131" max="5131" width="11.28515625" style="120" customWidth="1"/>
    <col min="5132" max="5132" width="14.85546875" style="120" customWidth="1"/>
    <col min="5133" max="5133" width="11.28515625" style="120" customWidth="1"/>
    <col min="5134" max="5134" width="14.28515625" style="120" bestFit="1" customWidth="1"/>
    <col min="5135" max="5135" width="14.28515625" style="120" customWidth="1"/>
    <col min="5136" max="5375" width="8.85546875" style="120"/>
    <col min="5376" max="5376" width="3.85546875" style="120" customWidth="1"/>
    <col min="5377" max="5377" width="9.7109375" style="120" customWidth="1"/>
    <col min="5378" max="5378" width="56.7109375" style="120" customWidth="1"/>
    <col min="5379" max="5379" width="8.42578125" style="120" customWidth="1"/>
    <col min="5380" max="5380" width="9.42578125" style="120" customWidth="1"/>
    <col min="5381" max="5381" width="10.140625" style="120" customWidth="1"/>
    <col min="5382" max="5382" width="11.28515625" style="120" bestFit="1" customWidth="1"/>
    <col min="5383" max="5383" width="13.5703125" style="120" bestFit="1" customWidth="1"/>
    <col min="5384" max="5384" width="10.28515625" style="120" bestFit="1" customWidth="1"/>
    <col min="5385" max="5385" width="13.5703125" style="120" bestFit="1" customWidth="1"/>
    <col min="5386" max="5386" width="8.85546875" style="120" customWidth="1"/>
    <col min="5387" max="5387" width="11.28515625" style="120" customWidth="1"/>
    <col min="5388" max="5388" width="14.85546875" style="120" customWidth="1"/>
    <col min="5389" max="5389" width="11.28515625" style="120" customWidth="1"/>
    <col min="5390" max="5390" width="14.28515625" style="120" bestFit="1" customWidth="1"/>
    <col min="5391" max="5391" width="14.28515625" style="120" customWidth="1"/>
    <col min="5392" max="5631" width="8.85546875" style="120"/>
    <col min="5632" max="5632" width="3.85546875" style="120" customWidth="1"/>
    <col min="5633" max="5633" width="9.7109375" style="120" customWidth="1"/>
    <col min="5634" max="5634" width="56.7109375" style="120" customWidth="1"/>
    <col min="5635" max="5635" width="8.42578125" style="120" customWidth="1"/>
    <col min="5636" max="5636" width="9.42578125" style="120" customWidth="1"/>
    <col min="5637" max="5637" width="10.140625" style="120" customWidth="1"/>
    <col min="5638" max="5638" width="11.28515625" style="120" bestFit="1" customWidth="1"/>
    <col min="5639" max="5639" width="13.5703125" style="120" bestFit="1" customWidth="1"/>
    <col min="5640" max="5640" width="10.28515625" style="120" bestFit="1" customWidth="1"/>
    <col min="5641" max="5641" width="13.5703125" style="120" bestFit="1" customWidth="1"/>
    <col min="5642" max="5642" width="8.85546875" style="120" customWidth="1"/>
    <col min="5643" max="5643" width="11.28515625" style="120" customWidth="1"/>
    <col min="5644" max="5644" width="14.85546875" style="120" customWidth="1"/>
    <col min="5645" max="5645" width="11.28515625" style="120" customWidth="1"/>
    <col min="5646" max="5646" width="14.28515625" style="120" bestFit="1" customWidth="1"/>
    <col min="5647" max="5647" width="14.28515625" style="120" customWidth="1"/>
    <col min="5648" max="5887" width="8.85546875" style="120"/>
    <col min="5888" max="5888" width="3.85546875" style="120" customWidth="1"/>
    <col min="5889" max="5889" width="9.7109375" style="120" customWidth="1"/>
    <col min="5890" max="5890" width="56.7109375" style="120" customWidth="1"/>
    <col min="5891" max="5891" width="8.42578125" style="120" customWidth="1"/>
    <col min="5892" max="5892" width="9.42578125" style="120" customWidth="1"/>
    <col min="5893" max="5893" width="10.140625" style="120" customWidth="1"/>
    <col min="5894" max="5894" width="11.28515625" style="120" bestFit="1" customWidth="1"/>
    <col min="5895" max="5895" width="13.5703125" style="120" bestFit="1" customWidth="1"/>
    <col min="5896" max="5896" width="10.28515625" style="120" bestFit="1" customWidth="1"/>
    <col min="5897" max="5897" width="13.5703125" style="120" bestFit="1" customWidth="1"/>
    <col min="5898" max="5898" width="8.85546875" style="120" customWidth="1"/>
    <col min="5899" max="5899" width="11.28515625" style="120" customWidth="1"/>
    <col min="5900" max="5900" width="14.85546875" style="120" customWidth="1"/>
    <col min="5901" max="5901" width="11.28515625" style="120" customWidth="1"/>
    <col min="5902" max="5902" width="14.28515625" style="120" bestFit="1" customWidth="1"/>
    <col min="5903" max="5903" width="14.28515625" style="120" customWidth="1"/>
    <col min="5904" max="6143" width="8.85546875" style="120"/>
    <col min="6144" max="6144" width="3.85546875" style="120" customWidth="1"/>
    <col min="6145" max="6145" width="9.7109375" style="120" customWidth="1"/>
    <col min="6146" max="6146" width="56.7109375" style="120" customWidth="1"/>
    <col min="6147" max="6147" width="8.42578125" style="120" customWidth="1"/>
    <col min="6148" max="6148" width="9.42578125" style="120" customWidth="1"/>
    <col min="6149" max="6149" width="10.140625" style="120" customWidth="1"/>
    <col min="6150" max="6150" width="11.28515625" style="120" bestFit="1" customWidth="1"/>
    <col min="6151" max="6151" width="13.5703125" style="120" bestFit="1" customWidth="1"/>
    <col min="6152" max="6152" width="10.28515625" style="120" bestFit="1" customWidth="1"/>
    <col min="6153" max="6153" width="13.5703125" style="120" bestFit="1" customWidth="1"/>
    <col min="6154" max="6154" width="8.85546875" style="120" customWidth="1"/>
    <col min="6155" max="6155" width="11.28515625" style="120" customWidth="1"/>
    <col min="6156" max="6156" width="14.85546875" style="120" customWidth="1"/>
    <col min="6157" max="6157" width="11.28515625" style="120" customWidth="1"/>
    <col min="6158" max="6158" width="14.28515625" style="120" bestFit="1" customWidth="1"/>
    <col min="6159" max="6159" width="14.28515625" style="120" customWidth="1"/>
    <col min="6160" max="6399" width="8.85546875" style="120"/>
    <col min="6400" max="6400" width="3.85546875" style="120" customWidth="1"/>
    <col min="6401" max="6401" width="9.7109375" style="120" customWidth="1"/>
    <col min="6402" max="6402" width="56.7109375" style="120" customWidth="1"/>
    <col min="6403" max="6403" width="8.42578125" style="120" customWidth="1"/>
    <col min="6404" max="6404" width="9.42578125" style="120" customWidth="1"/>
    <col min="6405" max="6405" width="10.140625" style="120" customWidth="1"/>
    <col min="6406" max="6406" width="11.28515625" style="120" bestFit="1" customWidth="1"/>
    <col min="6407" max="6407" width="13.5703125" style="120" bestFit="1" customWidth="1"/>
    <col min="6408" max="6408" width="10.28515625" style="120" bestFit="1" customWidth="1"/>
    <col min="6409" max="6409" width="13.5703125" style="120" bestFit="1" customWidth="1"/>
    <col min="6410" max="6410" width="8.85546875" style="120" customWidth="1"/>
    <col min="6411" max="6411" width="11.28515625" style="120" customWidth="1"/>
    <col min="6412" max="6412" width="14.85546875" style="120" customWidth="1"/>
    <col min="6413" max="6413" width="11.28515625" style="120" customWidth="1"/>
    <col min="6414" max="6414" width="14.28515625" style="120" bestFit="1" customWidth="1"/>
    <col min="6415" max="6415" width="14.28515625" style="120" customWidth="1"/>
    <col min="6416" max="6655" width="8.85546875" style="120"/>
    <col min="6656" max="6656" width="3.85546875" style="120" customWidth="1"/>
    <col min="6657" max="6657" width="9.7109375" style="120" customWidth="1"/>
    <col min="6658" max="6658" width="56.7109375" style="120" customWidth="1"/>
    <col min="6659" max="6659" width="8.42578125" style="120" customWidth="1"/>
    <col min="6660" max="6660" width="9.42578125" style="120" customWidth="1"/>
    <col min="6661" max="6661" width="10.140625" style="120" customWidth="1"/>
    <col min="6662" max="6662" width="11.28515625" style="120" bestFit="1" customWidth="1"/>
    <col min="6663" max="6663" width="13.5703125" style="120" bestFit="1" customWidth="1"/>
    <col min="6664" max="6664" width="10.28515625" style="120" bestFit="1" customWidth="1"/>
    <col min="6665" max="6665" width="13.5703125" style="120" bestFit="1" customWidth="1"/>
    <col min="6666" max="6666" width="8.85546875" style="120" customWidth="1"/>
    <col min="6667" max="6667" width="11.28515625" style="120" customWidth="1"/>
    <col min="6668" max="6668" width="14.85546875" style="120" customWidth="1"/>
    <col min="6669" max="6669" width="11.28515625" style="120" customWidth="1"/>
    <col min="6670" max="6670" width="14.28515625" style="120" bestFit="1" customWidth="1"/>
    <col min="6671" max="6671" width="14.28515625" style="120" customWidth="1"/>
    <col min="6672" max="6911" width="8.85546875" style="120"/>
    <col min="6912" max="6912" width="3.85546875" style="120" customWidth="1"/>
    <col min="6913" max="6913" width="9.7109375" style="120" customWidth="1"/>
    <col min="6914" max="6914" width="56.7109375" style="120" customWidth="1"/>
    <col min="6915" max="6915" width="8.42578125" style="120" customWidth="1"/>
    <col min="6916" max="6916" width="9.42578125" style="120" customWidth="1"/>
    <col min="6917" max="6917" width="10.140625" style="120" customWidth="1"/>
    <col min="6918" max="6918" width="11.28515625" style="120" bestFit="1" customWidth="1"/>
    <col min="6919" max="6919" width="13.5703125" style="120" bestFit="1" customWidth="1"/>
    <col min="6920" max="6920" width="10.28515625" style="120" bestFit="1" customWidth="1"/>
    <col min="6921" max="6921" width="13.5703125" style="120" bestFit="1" customWidth="1"/>
    <col min="6922" max="6922" width="8.85546875" style="120" customWidth="1"/>
    <col min="6923" max="6923" width="11.28515625" style="120" customWidth="1"/>
    <col min="6924" max="6924" width="14.85546875" style="120" customWidth="1"/>
    <col min="6925" max="6925" width="11.28515625" style="120" customWidth="1"/>
    <col min="6926" max="6926" width="14.28515625" style="120" bestFit="1" customWidth="1"/>
    <col min="6927" max="6927" width="14.28515625" style="120" customWidth="1"/>
    <col min="6928" max="7167" width="8.85546875" style="120"/>
    <col min="7168" max="7168" width="3.85546875" style="120" customWidth="1"/>
    <col min="7169" max="7169" width="9.7109375" style="120" customWidth="1"/>
    <col min="7170" max="7170" width="56.7109375" style="120" customWidth="1"/>
    <col min="7171" max="7171" width="8.42578125" style="120" customWidth="1"/>
    <col min="7172" max="7172" width="9.42578125" style="120" customWidth="1"/>
    <col min="7173" max="7173" width="10.140625" style="120" customWidth="1"/>
    <col min="7174" max="7174" width="11.28515625" style="120" bestFit="1" customWidth="1"/>
    <col min="7175" max="7175" width="13.5703125" style="120" bestFit="1" customWidth="1"/>
    <col min="7176" max="7176" width="10.28515625" style="120" bestFit="1" customWidth="1"/>
    <col min="7177" max="7177" width="13.5703125" style="120" bestFit="1" customWidth="1"/>
    <col min="7178" max="7178" width="8.85546875" style="120" customWidth="1"/>
    <col min="7179" max="7179" width="11.28515625" style="120" customWidth="1"/>
    <col min="7180" max="7180" width="14.85546875" style="120" customWidth="1"/>
    <col min="7181" max="7181" width="11.28515625" style="120" customWidth="1"/>
    <col min="7182" max="7182" width="14.28515625" style="120" bestFit="1" customWidth="1"/>
    <col min="7183" max="7183" width="14.28515625" style="120" customWidth="1"/>
    <col min="7184" max="7423" width="8.85546875" style="120"/>
    <col min="7424" max="7424" width="3.85546875" style="120" customWidth="1"/>
    <col min="7425" max="7425" width="9.7109375" style="120" customWidth="1"/>
    <col min="7426" max="7426" width="56.7109375" style="120" customWidth="1"/>
    <col min="7427" max="7427" width="8.42578125" style="120" customWidth="1"/>
    <col min="7428" max="7428" width="9.42578125" style="120" customWidth="1"/>
    <col min="7429" max="7429" width="10.140625" style="120" customWidth="1"/>
    <col min="7430" max="7430" width="11.28515625" style="120" bestFit="1" customWidth="1"/>
    <col min="7431" max="7431" width="13.5703125" style="120" bestFit="1" customWidth="1"/>
    <col min="7432" max="7432" width="10.28515625" style="120" bestFit="1" customWidth="1"/>
    <col min="7433" max="7433" width="13.5703125" style="120" bestFit="1" customWidth="1"/>
    <col min="7434" max="7434" width="8.85546875" style="120" customWidth="1"/>
    <col min="7435" max="7435" width="11.28515625" style="120" customWidth="1"/>
    <col min="7436" max="7436" width="14.85546875" style="120" customWidth="1"/>
    <col min="7437" max="7437" width="11.28515625" style="120" customWidth="1"/>
    <col min="7438" max="7438" width="14.28515625" style="120" bestFit="1" customWidth="1"/>
    <col min="7439" max="7439" width="14.28515625" style="120" customWidth="1"/>
    <col min="7440" max="7679" width="8.85546875" style="120"/>
    <col min="7680" max="7680" width="3.85546875" style="120" customWidth="1"/>
    <col min="7681" max="7681" width="9.7109375" style="120" customWidth="1"/>
    <col min="7682" max="7682" width="56.7109375" style="120" customWidth="1"/>
    <col min="7683" max="7683" width="8.42578125" style="120" customWidth="1"/>
    <col min="7684" max="7684" width="9.42578125" style="120" customWidth="1"/>
    <col min="7685" max="7685" width="10.140625" style="120" customWidth="1"/>
    <col min="7686" max="7686" width="11.28515625" style="120" bestFit="1" customWidth="1"/>
    <col min="7687" max="7687" width="13.5703125" style="120" bestFit="1" customWidth="1"/>
    <col min="7688" max="7688" width="10.28515625" style="120" bestFit="1" customWidth="1"/>
    <col min="7689" max="7689" width="13.5703125" style="120" bestFit="1" customWidth="1"/>
    <col min="7690" max="7690" width="8.85546875" style="120" customWidth="1"/>
    <col min="7691" max="7691" width="11.28515625" style="120" customWidth="1"/>
    <col min="7692" max="7692" width="14.85546875" style="120" customWidth="1"/>
    <col min="7693" max="7693" width="11.28515625" style="120" customWidth="1"/>
    <col min="7694" max="7694" width="14.28515625" style="120" bestFit="1" customWidth="1"/>
    <col min="7695" max="7695" width="14.28515625" style="120" customWidth="1"/>
    <col min="7696" max="7935" width="8.85546875" style="120"/>
    <col min="7936" max="7936" width="3.85546875" style="120" customWidth="1"/>
    <col min="7937" max="7937" width="9.7109375" style="120" customWidth="1"/>
    <col min="7938" max="7938" width="56.7109375" style="120" customWidth="1"/>
    <col min="7939" max="7939" width="8.42578125" style="120" customWidth="1"/>
    <col min="7940" max="7940" width="9.42578125" style="120" customWidth="1"/>
    <col min="7941" max="7941" width="10.140625" style="120" customWidth="1"/>
    <col min="7942" max="7942" width="11.28515625" style="120" bestFit="1" customWidth="1"/>
    <col min="7943" max="7943" width="13.5703125" style="120" bestFit="1" customWidth="1"/>
    <col min="7944" max="7944" width="10.28515625" style="120" bestFit="1" customWidth="1"/>
    <col min="7945" max="7945" width="13.5703125" style="120" bestFit="1" customWidth="1"/>
    <col min="7946" max="7946" width="8.85546875" style="120" customWidth="1"/>
    <col min="7947" max="7947" width="11.28515625" style="120" customWidth="1"/>
    <col min="7948" max="7948" width="14.85546875" style="120" customWidth="1"/>
    <col min="7949" max="7949" width="11.28515625" style="120" customWidth="1"/>
    <col min="7950" max="7950" width="14.28515625" style="120" bestFit="1" customWidth="1"/>
    <col min="7951" max="7951" width="14.28515625" style="120" customWidth="1"/>
    <col min="7952" max="8191" width="8.85546875" style="120"/>
    <col min="8192" max="8192" width="3.85546875" style="120" customWidth="1"/>
    <col min="8193" max="8193" width="9.7109375" style="120" customWidth="1"/>
    <col min="8194" max="8194" width="56.7109375" style="120" customWidth="1"/>
    <col min="8195" max="8195" width="8.42578125" style="120" customWidth="1"/>
    <col min="8196" max="8196" width="9.42578125" style="120" customWidth="1"/>
    <col min="8197" max="8197" width="10.140625" style="120" customWidth="1"/>
    <col min="8198" max="8198" width="11.28515625" style="120" bestFit="1" customWidth="1"/>
    <col min="8199" max="8199" width="13.5703125" style="120" bestFit="1" customWidth="1"/>
    <col min="8200" max="8200" width="10.28515625" style="120" bestFit="1" customWidth="1"/>
    <col min="8201" max="8201" width="13.5703125" style="120" bestFit="1" customWidth="1"/>
    <col min="8202" max="8202" width="8.85546875" style="120" customWidth="1"/>
    <col min="8203" max="8203" width="11.28515625" style="120" customWidth="1"/>
    <col min="8204" max="8204" width="14.85546875" style="120" customWidth="1"/>
    <col min="8205" max="8205" width="11.28515625" style="120" customWidth="1"/>
    <col min="8206" max="8206" width="14.28515625" style="120" bestFit="1" customWidth="1"/>
    <col min="8207" max="8207" width="14.28515625" style="120" customWidth="1"/>
    <col min="8208" max="8447" width="8.85546875" style="120"/>
    <col min="8448" max="8448" width="3.85546875" style="120" customWidth="1"/>
    <col min="8449" max="8449" width="9.7109375" style="120" customWidth="1"/>
    <col min="8450" max="8450" width="56.7109375" style="120" customWidth="1"/>
    <col min="8451" max="8451" width="8.42578125" style="120" customWidth="1"/>
    <col min="8452" max="8452" width="9.42578125" style="120" customWidth="1"/>
    <col min="8453" max="8453" width="10.140625" style="120" customWidth="1"/>
    <col min="8454" max="8454" width="11.28515625" style="120" bestFit="1" customWidth="1"/>
    <col min="8455" max="8455" width="13.5703125" style="120" bestFit="1" customWidth="1"/>
    <col min="8456" max="8456" width="10.28515625" style="120" bestFit="1" customWidth="1"/>
    <col min="8457" max="8457" width="13.5703125" style="120" bestFit="1" customWidth="1"/>
    <col min="8458" max="8458" width="8.85546875" style="120" customWidth="1"/>
    <col min="8459" max="8459" width="11.28515625" style="120" customWidth="1"/>
    <col min="8460" max="8460" width="14.85546875" style="120" customWidth="1"/>
    <col min="8461" max="8461" width="11.28515625" style="120" customWidth="1"/>
    <col min="8462" max="8462" width="14.28515625" style="120" bestFit="1" customWidth="1"/>
    <col min="8463" max="8463" width="14.28515625" style="120" customWidth="1"/>
    <col min="8464" max="8703" width="8.85546875" style="120"/>
    <col min="8704" max="8704" width="3.85546875" style="120" customWidth="1"/>
    <col min="8705" max="8705" width="9.7109375" style="120" customWidth="1"/>
    <col min="8706" max="8706" width="56.7109375" style="120" customWidth="1"/>
    <col min="8707" max="8707" width="8.42578125" style="120" customWidth="1"/>
    <col min="8708" max="8708" width="9.42578125" style="120" customWidth="1"/>
    <col min="8709" max="8709" width="10.140625" style="120" customWidth="1"/>
    <col min="8710" max="8710" width="11.28515625" style="120" bestFit="1" customWidth="1"/>
    <col min="8711" max="8711" width="13.5703125" style="120" bestFit="1" customWidth="1"/>
    <col min="8712" max="8712" width="10.28515625" style="120" bestFit="1" customWidth="1"/>
    <col min="8713" max="8713" width="13.5703125" style="120" bestFit="1" customWidth="1"/>
    <col min="8714" max="8714" width="8.85546875" style="120" customWidth="1"/>
    <col min="8715" max="8715" width="11.28515625" style="120" customWidth="1"/>
    <col min="8716" max="8716" width="14.85546875" style="120" customWidth="1"/>
    <col min="8717" max="8717" width="11.28515625" style="120" customWidth="1"/>
    <col min="8718" max="8718" width="14.28515625" style="120" bestFit="1" customWidth="1"/>
    <col min="8719" max="8719" width="14.28515625" style="120" customWidth="1"/>
    <col min="8720" max="8959" width="8.85546875" style="120"/>
    <col min="8960" max="8960" width="3.85546875" style="120" customWidth="1"/>
    <col min="8961" max="8961" width="9.7109375" style="120" customWidth="1"/>
    <col min="8962" max="8962" width="56.7109375" style="120" customWidth="1"/>
    <col min="8963" max="8963" width="8.42578125" style="120" customWidth="1"/>
    <col min="8964" max="8964" width="9.42578125" style="120" customWidth="1"/>
    <col min="8965" max="8965" width="10.140625" style="120" customWidth="1"/>
    <col min="8966" max="8966" width="11.28515625" style="120" bestFit="1" customWidth="1"/>
    <col min="8967" max="8967" width="13.5703125" style="120" bestFit="1" customWidth="1"/>
    <col min="8968" max="8968" width="10.28515625" style="120" bestFit="1" customWidth="1"/>
    <col min="8969" max="8969" width="13.5703125" style="120" bestFit="1" customWidth="1"/>
    <col min="8970" max="8970" width="8.85546875" style="120" customWidth="1"/>
    <col min="8971" max="8971" width="11.28515625" style="120" customWidth="1"/>
    <col min="8972" max="8972" width="14.85546875" style="120" customWidth="1"/>
    <col min="8973" max="8973" width="11.28515625" style="120" customWidth="1"/>
    <col min="8974" max="8974" width="14.28515625" style="120" bestFit="1" customWidth="1"/>
    <col min="8975" max="8975" width="14.28515625" style="120" customWidth="1"/>
    <col min="8976" max="9215" width="8.85546875" style="120"/>
    <col min="9216" max="9216" width="3.85546875" style="120" customWidth="1"/>
    <col min="9217" max="9217" width="9.7109375" style="120" customWidth="1"/>
    <col min="9218" max="9218" width="56.7109375" style="120" customWidth="1"/>
    <col min="9219" max="9219" width="8.42578125" style="120" customWidth="1"/>
    <col min="9220" max="9220" width="9.42578125" style="120" customWidth="1"/>
    <col min="9221" max="9221" width="10.140625" style="120" customWidth="1"/>
    <col min="9222" max="9222" width="11.28515625" style="120" bestFit="1" customWidth="1"/>
    <col min="9223" max="9223" width="13.5703125" style="120" bestFit="1" customWidth="1"/>
    <col min="9224" max="9224" width="10.28515625" style="120" bestFit="1" customWidth="1"/>
    <col min="9225" max="9225" width="13.5703125" style="120" bestFit="1" customWidth="1"/>
    <col min="9226" max="9226" width="8.85546875" style="120" customWidth="1"/>
    <col min="9227" max="9227" width="11.28515625" style="120" customWidth="1"/>
    <col min="9228" max="9228" width="14.85546875" style="120" customWidth="1"/>
    <col min="9229" max="9229" width="11.28515625" style="120" customWidth="1"/>
    <col min="9230" max="9230" width="14.28515625" style="120" bestFit="1" customWidth="1"/>
    <col min="9231" max="9231" width="14.28515625" style="120" customWidth="1"/>
    <col min="9232" max="9471" width="8.85546875" style="120"/>
    <col min="9472" max="9472" width="3.85546875" style="120" customWidth="1"/>
    <col min="9473" max="9473" width="9.7109375" style="120" customWidth="1"/>
    <col min="9474" max="9474" width="56.7109375" style="120" customWidth="1"/>
    <col min="9475" max="9475" width="8.42578125" style="120" customWidth="1"/>
    <col min="9476" max="9476" width="9.42578125" style="120" customWidth="1"/>
    <col min="9477" max="9477" width="10.140625" style="120" customWidth="1"/>
    <col min="9478" max="9478" width="11.28515625" style="120" bestFit="1" customWidth="1"/>
    <col min="9479" max="9479" width="13.5703125" style="120" bestFit="1" customWidth="1"/>
    <col min="9480" max="9480" width="10.28515625" style="120" bestFit="1" customWidth="1"/>
    <col min="9481" max="9481" width="13.5703125" style="120" bestFit="1" customWidth="1"/>
    <col min="9482" max="9482" width="8.85546875" style="120" customWidth="1"/>
    <col min="9483" max="9483" width="11.28515625" style="120" customWidth="1"/>
    <col min="9484" max="9484" width="14.85546875" style="120" customWidth="1"/>
    <col min="9485" max="9485" width="11.28515625" style="120" customWidth="1"/>
    <col min="9486" max="9486" width="14.28515625" style="120" bestFit="1" customWidth="1"/>
    <col min="9487" max="9487" width="14.28515625" style="120" customWidth="1"/>
    <col min="9488" max="9727" width="8.85546875" style="120"/>
    <col min="9728" max="9728" width="3.85546875" style="120" customWidth="1"/>
    <col min="9729" max="9729" width="9.7109375" style="120" customWidth="1"/>
    <col min="9730" max="9730" width="56.7109375" style="120" customWidth="1"/>
    <col min="9731" max="9731" width="8.42578125" style="120" customWidth="1"/>
    <col min="9732" max="9732" width="9.42578125" style="120" customWidth="1"/>
    <col min="9733" max="9733" width="10.140625" style="120" customWidth="1"/>
    <col min="9734" max="9734" width="11.28515625" style="120" bestFit="1" customWidth="1"/>
    <col min="9735" max="9735" width="13.5703125" style="120" bestFit="1" customWidth="1"/>
    <col min="9736" max="9736" width="10.28515625" style="120" bestFit="1" customWidth="1"/>
    <col min="9737" max="9737" width="13.5703125" style="120" bestFit="1" customWidth="1"/>
    <col min="9738" max="9738" width="8.85546875" style="120" customWidth="1"/>
    <col min="9739" max="9739" width="11.28515625" style="120" customWidth="1"/>
    <col min="9740" max="9740" width="14.85546875" style="120" customWidth="1"/>
    <col min="9741" max="9741" width="11.28515625" style="120" customWidth="1"/>
    <col min="9742" max="9742" width="14.28515625" style="120" bestFit="1" customWidth="1"/>
    <col min="9743" max="9743" width="14.28515625" style="120" customWidth="1"/>
    <col min="9744" max="9983" width="8.85546875" style="120"/>
    <col min="9984" max="9984" width="3.85546875" style="120" customWidth="1"/>
    <col min="9985" max="9985" width="9.7109375" style="120" customWidth="1"/>
    <col min="9986" max="9986" width="56.7109375" style="120" customWidth="1"/>
    <col min="9987" max="9987" width="8.42578125" style="120" customWidth="1"/>
    <col min="9988" max="9988" width="9.42578125" style="120" customWidth="1"/>
    <col min="9989" max="9989" width="10.140625" style="120" customWidth="1"/>
    <col min="9990" max="9990" width="11.28515625" style="120" bestFit="1" customWidth="1"/>
    <col min="9991" max="9991" width="13.5703125" style="120" bestFit="1" customWidth="1"/>
    <col min="9992" max="9992" width="10.28515625" style="120" bestFit="1" customWidth="1"/>
    <col min="9993" max="9993" width="13.5703125" style="120" bestFit="1" customWidth="1"/>
    <col min="9994" max="9994" width="8.85546875" style="120" customWidth="1"/>
    <col min="9995" max="9995" width="11.28515625" style="120" customWidth="1"/>
    <col min="9996" max="9996" width="14.85546875" style="120" customWidth="1"/>
    <col min="9997" max="9997" width="11.28515625" style="120" customWidth="1"/>
    <col min="9998" max="9998" width="14.28515625" style="120" bestFit="1" customWidth="1"/>
    <col min="9999" max="9999" width="14.28515625" style="120" customWidth="1"/>
    <col min="10000" max="10239" width="8.85546875" style="120"/>
    <col min="10240" max="10240" width="3.85546875" style="120" customWidth="1"/>
    <col min="10241" max="10241" width="9.7109375" style="120" customWidth="1"/>
    <col min="10242" max="10242" width="56.7109375" style="120" customWidth="1"/>
    <col min="10243" max="10243" width="8.42578125" style="120" customWidth="1"/>
    <col min="10244" max="10244" width="9.42578125" style="120" customWidth="1"/>
    <col min="10245" max="10245" width="10.140625" style="120" customWidth="1"/>
    <col min="10246" max="10246" width="11.28515625" style="120" bestFit="1" customWidth="1"/>
    <col min="10247" max="10247" width="13.5703125" style="120" bestFit="1" customWidth="1"/>
    <col min="10248" max="10248" width="10.28515625" style="120" bestFit="1" customWidth="1"/>
    <col min="10249" max="10249" width="13.5703125" style="120" bestFit="1" customWidth="1"/>
    <col min="10250" max="10250" width="8.85546875" style="120" customWidth="1"/>
    <col min="10251" max="10251" width="11.28515625" style="120" customWidth="1"/>
    <col min="10252" max="10252" width="14.85546875" style="120" customWidth="1"/>
    <col min="10253" max="10253" width="11.28515625" style="120" customWidth="1"/>
    <col min="10254" max="10254" width="14.28515625" style="120" bestFit="1" customWidth="1"/>
    <col min="10255" max="10255" width="14.28515625" style="120" customWidth="1"/>
    <col min="10256" max="10495" width="8.85546875" style="120"/>
    <col min="10496" max="10496" width="3.85546875" style="120" customWidth="1"/>
    <col min="10497" max="10497" width="9.7109375" style="120" customWidth="1"/>
    <col min="10498" max="10498" width="56.7109375" style="120" customWidth="1"/>
    <col min="10499" max="10499" width="8.42578125" style="120" customWidth="1"/>
    <col min="10500" max="10500" width="9.42578125" style="120" customWidth="1"/>
    <col min="10501" max="10501" width="10.140625" style="120" customWidth="1"/>
    <col min="10502" max="10502" width="11.28515625" style="120" bestFit="1" customWidth="1"/>
    <col min="10503" max="10503" width="13.5703125" style="120" bestFit="1" customWidth="1"/>
    <col min="10504" max="10504" width="10.28515625" style="120" bestFit="1" customWidth="1"/>
    <col min="10505" max="10505" width="13.5703125" style="120" bestFit="1" customWidth="1"/>
    <col min="10506" max="10506" width="8.85546875" style="120" customWidth="1"/>
    <col min="10507" max="10507" width="11.28515625" style="120" customWidth="1"/>
    <col min="10508" max="10508" width="14.85546875" style="120" customWidth="1"/>
    <col min="10509" max="10509" width="11.28515625" style="120" customWidth="1"/>
    <col min="10510" max="10510" width="14.28515625" style="120" bestFit="1" customWidth="1"/>
    <col min="10511" max="10511" width="14.28515625" style="120" customWidth="1"/>
    <col min="10512" max="10751" width="8.85546875" style="120"/>
    <col min="10752" max="10752" width="3.85546875" style="120" customWidth="1"/>
    <col min="10753" max="10753" width="9.7109375" style="120" customWidth="1"/>
    <col min="10754" max="10754" width="56.7109375" style="120" customWidth="1"/>
    <col min="10755" max="10755" width="8.42578125" style="120" customWidth="1"/>
    <col min="10756" max="10756" width="9.42578125" style="120" customWidth="1"/>
    <col min="10757" max="10757" width="10.140625" style="120" customWidth="1"/>
    <col min="10758" max="10758" width="11.28515625" style="120" bestFit="1" customWidth="1"/>
    <col min="10759" max="10759" width="13.5703125" style="120" bestFit="1" customWidth="1"/>
    <col min="10760" max="10760" width="10.28515625" style="120" bestFit="1" customWidth="1"/>
    <col min="10761" max="10761" width="13.5703125" style="120" bestFit="1" customWidth="1"/>
    <col min="10762" max="10762" width="8.85546875" style="120" customWidth="1"/>
    <col min="10763" max="10763" width="11.28515625" style="120" customWidth="1"/>
    <col min="10764" max="10764" width="14.85546875" style="120" customWidth="1"/>
    <col min="10765" max="10765" width="11.28515625" style="120" customWidth="1"/>
    <col min="10766" max="10766" width="14.28515625" style="120" bestFit="1" customWidth="1"/>
    <col min="10767" max="10767" width="14.28515625" style="120" customWidth="1"/>
    <col min="10768" max="11007" width="8.85546875" style="120"/>
    <col min="11008" max="11008" width="3.85546875" style="120" customWidth="1"/>
    <col min="11009" max="11009" width="9.7109375" style="120" customWidth="1"/>
    <col min="11010" max="11010" width="56.7109375" style="120" customWidth="1"/>
    <col min="11011" max="11011" width="8.42578125" style="120" customWidth="1"/>
    <col min="11012" max="11012" width="9.42578125" style="120" customWidth="1"/>
    <col min="11013" max="11013" width="10.140625" style="120" customWidth="1"/>
    <col min="11014" max="11014" width="11.28515625" style="120" bestFit="1" customWidth="1"/>
    <col min="11015" max="11015" width="13.5703125" style="120" bestFit="1" customWidth="1"/>
    <col min="11016" max="11016" width="10.28515625" style="120" bestFit="1" customWidth="1"/>
    <col min="11017" max="11017" width="13.5703125" style="120" bestFit="1" customWidth="1"/>
    <col min="11018" max="11018" width="8.85546875" style="120" customWidth="1"/>
    <col min="11019" max="11019" width="11.28515625" style="120" customWidth="1"/>
    <col min="11020" max="11020" width="14.85546875" style="120" customWidth="1"/>
    <col min="11021" max="11021" width="11.28515625" style="120" customWidth="1"/>
    <col min="11022" max="11022" width="14.28515625" style="120" bestFit="1" customWidth="1"/>
    <col min="11023" max="11023" width="14.28515625" style="120" customWidth="1"/>
    <col min="11024" max="11263" width="8.85546875" style="120"/>
    <col min="11264" max="11264" width="3.85546875" style="120" customWidth="1"/>
    <col min="11265" max="11265" width="9.7109375" style="120" customWidth="1"/>
    <col min="11266" max="11266" width="56.7109375" style="120" customWidth="1"/>
    <col min="11267" max="11267" width="8.42578125" style="120" customWidth="1"/>
    <col min="11268" max="11268" width="9.42578125" style="120" customWidth="1"/>
    <col min="11269" max="11269" width="10.140625" style="120" customWidth="1"/>
    <col min="11270" max="11270" width="11.28515625" style="120" bestFit="1" customWidth="1"/>
    <col min="11271" max="11271" width="13.5703125" style="120" bestFit="1" customWidth="1"/>
    <col min="11272" max="11272" width="10.28515625" style="120" bestFit="1" customWidth="1"/>
    <col min="11273" max="11273" width="13.5703125" style="120" bestFit="1" customWidth="1"/>
    <col min="11274" max="11274" width="8.85546875" style="120" customWidth="1"/>
    <col min="11275" max="11275" width="11.28515625" style="120" customWidth="1"/>
    <col min="11276" max="11276" width="14.85546875" style="120" customWidth="1"/>
    <col min="11277" max="11277" width="11.28515625" style="120" customWidth="1"/>
    <col min="11278" max="11278" width="14.28515625" style="120" bestFit="1" customWidth="1"/>
    <col min="11279" max="11279" width="14.28515625" style="120" customWidth="1"/>
    <col min="11280" max="11519" width="8.85546875" style="120"/>
    <col min="11520" max="11520" width="3.85546875" style="120" customWidth="1"/>
    <col min="11521" max="11521" width="9.7109375" style="120" customWidth="1"/>
    <col min="11522" max="11522" width="56.7109375" style="120" customWidth="1"/>
    <col min="11523" max="11523" width="8.42578125" style="120" customWidth="1"/>
    <col min="11524" max="11524" width="9.42578125" style="120" customWidth="1"/>
    <col min="11525" max="11525" width="10.140625" style="120" customWidth="1"/>
    <col min="11526" max="11526" width="11.28515625" style="120" bestFit="1" customWidth="1"/>
    <col min="11527" max="11527" width="13.5703125" style="120" bestFit="1" customWidth="1"/>
    <col min="11528" max="11528" width="10.28515625" style="120" bestFit="1" customWidth="1"/>
    <col min="11529" max="11529" width="13.5703125" style="120" bestFit="1" customWidth="1"/>
    <col min="11530" max="11530" width="8.85546875" style="120" customWidth="1"/>
    <col min="11531" max="11531" width="11.28515625" style="120" customWidth="1"/>
    <col min="11532" max="11532" width="14.85546875" style="120" customWidth="1"/>
    <col min="11533" max="11533" width="11.28515625" style="120" customWidth="1"/>
    <col min="11534" max="11534" width="14.28515625" style="120" bestFit="1" customWidth="1"/>
    <col min="11535" max="11535" width="14.28515625" style="120" customWidth="1"/>
    <col min="11536" max="11775" width="8.85546875" style="120"/>
    <col min="11776" max="11776" width="3.85546875" style="120" customWidth="1"/>
    <col min="11777" max="11777" width="9.7109375" style="120" customWidth="1"/>
    <col min="11778" max="11778" width="56.7109375" style="120" customWidth="1"/>
    <col min="11779" max="11779" width="8.42578125" style="120" customWidth="1"/>
    <col min="11780" max="11780" width="9.42578125" style="120" customWidth="1"/>
    <col min="11781" max="11781" width="10.140625" style="120" customWidth="1"/>
    <col min="11782" max="11782" width="11.28515625" style="120" bestFit="1" customWidth="1"/>
    <col min="11783" max="11783" width="13.5703125" style="120" bestFit="1" customWidth="1"/>
    <col min="11784" max="11784" width="10.28515625" style="120" bestFit="1" customWidth="1"/>
    <col min="11785" max="11785" width="13.5703125" style="120" bestFit="1" customWidth="1"/>
    <col min="11786" max="11786" width="8.85546875" style="120" customWidth="1"/>
    <col min="11787" max="11787" width="11.28515625" style="120" customWidth="1"/>
    <col min="11788" max="11788" width="14.85546875" style="120" customWidth="1"/>
    <col min="11789" max="11789" width="11.28515625" style="120" customWidth="1"/>
    <col min="11790" max="11790" width="14.28515625" style="120" bestFit="1" customWidth="1"/>
    <col min="11791" max="11791" width="14.28515625" style="120" customWidth="1"/>
    <col min="11792" max="12031" width="8.85546875" style="120"/>
    <col min="12032" max="12032" width="3.85546875" style="120" customWidth="1"/>
    <col min="12033" max="12033" width="9.7109375" style="120" customWidth="1"/>
    <col min="12034" max="12034" width="56.7109375" style="120" customWidth="1"/>
    <col min="12035" max="12035" width="8.42578125" style="120" customWidth="1"/>
    <col min="12036" max="12036" width="9.42578125" style="120" customWidth="1"/>
    <col min="12037" max="12037" width="10.140625" style="120" customWidth="1"/>
    <col min="12038" max="12038" width="11.28515625" style="120" bestFit="1" customWidth="1"/>
    <col min="12039" max="12039" width="13.5703125" style="120" bestFit="1" customWidth="1"/>
    <col min="12040" max="12040" width="10.28515625" style="120" bestFit="1" customWidth="1"/>
    <col min="12041" max="12041" width="13.5703125" style="120" bestFit="1" customWidth="1"/>
    <col min="12042" max="12042" width="8.85546875" style="120" customWidth="1"/>
    <col min="12043" max="12043" width="11.28515625" style="120" customWidth="1"/>
    <col min="12044" max="12044" width="14.85546875" style="120" customWidth="1"/>
    <col min="12045" max="12045" width="11.28515625" style="120" customWidth="1"/>
    <col min="12046" max="12046" width="14.28515625" style="120" bestFit="1" customWidth="1"/>
    <col min="12047" max="12047" width="14.28515625" style="120" customWidth="1"/>
    <col min="12048" max="12287" width="8.85546875" style="120"/>
    <col min="12288" max="12288" width="3.85546875" style="120" customWidth="1"/>
    <col min="12289" max="12289" width="9.7109375" style="120" customWidth="1"/>
    <col min="12290" max="12290" width="56.7109375" style="120" customWidth="1"/>
    <col min="12291" max="12291" width="8.42578125" style="120" customWidth="1"/>
    <col min="12292" max="12292" width="9.42578125" style="120" customWidth="1"/>
    <col min="12293" max="12293" width="10.140625" style="120" customWidth="1"/>
    <col min="12294" max="12294" width="11.28515625" style="120" bestFit="1" customWidth="1"/>
    <col min="12295" max="12295" width="13.5703125" style="120" bestFit="1" customWidth="1"/>
    <col min="12296" max="12296" width="10.28515625" style="120" bestFit="1" customWidth="1"/>
    <col min="12297" max="12297" width="13.5703125" style="120" bestFit="1" customWidth="1"/>
    <col min="12298" max="12298" width="8.85546875" style="120" customWidth="1"/>
    <col min="12299" max="12299" width="11.28515625" style="120" customWidth="1"/>
    <col min="12300" max="12300" width="14.85546875" style="120" customWidth="1"/>
    <col min="12301" max="12301" width="11.28515625" style="120" customWidth="1"/>
    <col min="12302" max="12302" width="14.28515625" style="120" bestFit="1" customWidth="1"/>
    <col min="12303" max="12303" width="14.28515625" style="120" customWidth="1"/>
    <col min="12304" max="12543" width="8.85546875" style="120"/>
    <col min="12544" max="12544" width="3.85546875" style="120" customWidth="1"/>
    <col min="12545" max="12545" width="9.7109375" style="120" customWidth="1"/>
    <col min="12546" max="12546" width="56.7109375" style="120" customWidth="1"/>
    <col min="12547" max="12547" width="8.42578125" style="120" customWidth="1"/>
    <col min="12548" max="12548" width="9.42578125" style="120" customWidth="1"/>
    <col min="12549" max="12549" width="10.140625" style="120" customWidth="1"/>
    <col min="12550" max="12550" width="11.28515625" style="120" bestFit="1" customWidth="1"/>
    <col min="12551" max="12551" width="13.5703125" style="120" bestFit="1" customWidth="1"/>
    <col min="12552" max="12552" width="10.28515625" style="120" bestFit="1" customWidth="1"/>
    <col min="12553" max="12553" width="13.5703125" style="120" bestFit="1" customWidth="1"/>
    <col min="12554" max="12554" width="8.85546875" style="120" customWidth="1"/>
    <col min="12555" max="12555" width="11.28515625" style="120" customWidth="1"/>
    <col min="12556" max="12556" width="14.85546875" style="120" customWidth="1"/>
    <col min="12557" max="12557" width="11.28515625" style="120" customWidth="1"/>
    <col min="12558" max="12558" width="14.28515625" style="120" bestFit="1" customWidth="1"/>
    <col min="12559" max="12559" width="14.28515625" style="120" customWidth="1"/>
    <col min="12560" max="12799" width="8.85546875" style="120"/>
    <col min="12800" max="12800" width="3.85546875" style="120" customWidth="1"/>
    <col min="12801" max="12801" width="9.7109375" style="120" customWidth="1"/>
    <col min="12802" max="12802" width="56.7109375" style="120" customWidth="1"/>
    <col min="12803" max="12803" width="8.42578125" style="120" customWidth="1"/>
    <col min="12804" max="12804" width="9.42578125" style="120" customWidth="1"/>
    <col min="12805" max="12805" width="10.140625" style="120" customWidth="1"/>
    <col min="12806" max="12806" width="11.28515625" style="120" bestFit="1" customWidth="1"/>
    <col min="12807" max="12807" width="13.5703125" style="120" bestFit="1" customWidth="1"/>
    <col min="12808" max="12808" width="10.28515625" style="120" bestFit="1" customWidth="1"/>
    <col min="12809" max="12809" width="13.5703125" style="120" bestFit="1" customWidth="1"/>
    <col min="12810" max="12810" width="8.85546875" style="120" customWidth="1"/>
    <col min="12811" max="12811" width="11.28515625" style="120" customWidth="1"/>
    <col min="12812" max="12812" width="14.85546875" style="120" customWidth="1"/>
    <col min="12813" max="12813" width="11.28515625" style="120" customWidth="1"/>
    <col min="12814" max="12814" width="14.28515625" style="120" bestFit="1" customWidth="1"/>
    <col min="12815" max="12815" width="14.28515625" style="120" customWidth="1"/>
    <col min="12816" max="13055" width="8.85546875" style="120"/>
    <col min="13056" max="13056" width="3.85546875" style="120" customWidth="1"/>
    <col min="13057" max="13057" width="9.7109375" style="120" customWidth="1"/>
    <col min="13058" max="13058" width="56.7109375" style="120" customWidth="1"/>
    <col min="13059" max="13059" width="8.42578125" style="120" customWidth="1"/>
    <col min="13060" max="13060" width="9.42578125" style="120" customWidth="1"/>
    <col min="13061" max="13061" width="10.140625" style="120" customWidth="1"/>
    <col min="13062" max="13062" width="11.28515625" style="120" bestFit="1" customWidth="1"/>
    <col min="13063" max="13063" width="13.5703125" style="120" bestFit="1" customWidth="1"/>
    <col min="13064" max="13064" width="10.28515625" style="120" bestFit="1" customWidth="1"/>
    <col min="13065" max="13065" width="13.5703125" style="120" bestFit="1" customWidth="1"/>
    <col min="13066" max="13066" width="8.85546875" style="120" customWidth="1"/>
    <col min="13067" max="13067" width="11.28515625" style="120" customWidth="1"/>
    <col min="13068" max="13068" width="14.85546875" style="120" customWidth="1"/>
    <col min="13069" max="13069" width="11.28515625" style="120" customWidth="1"/>
    <col min="13070" max="13070" width="14.28515625" style="120" bestFit="1" customWidth="1"/>
    <col min="13071" max="13071" width="14.28515625" style="120" customWidth="1"/>
    <col min="13072" max="13311" width="8.85546875" style="120"/>
    <col min="13312" max="13312" width="3.85546875" style="120" customWidth="1"/>
    <col min="13313" max="13313" width="9.7109375" style="120" customWidth="1"/>
    <col min="13314" max="13314" width="56.7109375" style="120" customWidth="1"/>
    <col min="13315" max="13315" width="8.42578125" style="120" customWidth="1"/>
    <col min="13316" max="13316" width="9.42578125" style="120" customWidth="1"/>
    <col min="13317" max="13317" width="10.140625" style="120" customWidth="1"/>
    <col min="13318" max="13318" width="11.28515625" style="120" bestFit="1" customWidth="1"/>
    <col min="13319" max="13319" width="13.5703125" style="120" bestFit="1" customWidth="1"/>
    <col min="13320" max="13320" width="10.28515625" style="120" bestFit="1" customWidth="1"/>
    <col min="13321" max="13321" width="13.5703125" style="120" bestFit="1" customWidth="1"/>
    <col min="13322" max="13322" width="8.85546875" style="120" customWidth="1"/>
    <col min="13323" max="13323" width="11.28515625" style="120" customWidth="1"/>
    <col min="13324" max="13324" width="14.85546875" style="120" customWidth="1"/>
    <col min="13325" max="13325" width="11.28515625" style="120" customWidth="1"/>
    <col min="13326" max="13326" width="14.28515625" style="120" bestFit="1" customWidth="1"/>
    <col min="13327" max="13327" width="14.28515625" style="120" customWidth="1"/>
    <col min="13328" max="13567" width="8.85546875" style="120"/>
    <col min="13568" max="13568" width="3.85546875" style="120" customWidth="1"/>
    <col min="13569" max="13569" width="9.7109375" style="120" customWidth="1"/>
    <col min="13570" max="13570" width="56.7109375" style="120" customWidth="1"/>
    <col min="13571" max="13571" width="8.42578125" style="120" customWidth="1"/>
    <col min="13572" max="13572" width="9.42578125" style="120" customWidth="1"/>
    <col min="13573" max="13573" width="10.140625" style="120" customWidth="1"/>
    <col min="13574" max="13574" width="11.28515625" style="120" bestFit="1" customWidth="1"/>
    <col min="13575" max="13575" width="13.5703125" style="120" bestFit="1" customWidth="1"/>
    <col min="13576" max="13576" width="10.28515625" style="120" bestFit="1" customWidth="1"/>
    <col min="13577" max="13577" width="13.5703125" style="120" bestFit="1" customWidth="1"/>
    <col min="13578" max="13578" width="8.85546875" style="120" customWidth="1"/>
    <col min="13579" max="13579" width="11.28515625" style="120" customWidth="1"/>
    <col min="13580" max="13580" width="14.85546875" style="120" customWidth="1"/>
    <col min="13581" max="13581" width="11.28515625" style="120" customWidth="1"/>
    <col min="13582" max="13582" width="14.28515625" style="120" bestFit="1" customWidth="1"/>
    <col min="13583" max="13583" width="14.28515625" style="120" customWidth="1"/>
    <col min="13584" max="13823" width="8.85546875" style="120"/>
    <col min="13824" max="13824" width="3.85546875" style="120" customWidth="1"/>
    <col min="13825" max="13825" width="9.7109375" style="120" customWidth="1"/>
    <col min="13826" max="13826" width="56.7109375" style="120" customWidth="1"/>
    <col min="13827" max="13827" width="8.42578125" style="120" customWidth="1"/>
    <col min="13828" max="13828" width="9.42578125" style="120" customWidth="1"/>
    <col min="13829" max="13829" width="10.140625" style="120" customWidth="1"/>
    <col min="13830" max="13830" width="11.28515625" style="120" bestFit="1" customWidth="1"/>
    <col min="13831" max="13831" width="13.5703125" style="120" bestFit="1" customWidth="1"/>
    <col min="13832" max="13832" width="10.28515625" style="120" bestFit="1" customWidth="1"/>
    <col min="13833" max="13833" width="13.5703125" style="120" bestFit="1" customWidth="1"/>
    <col min="13834" max="13834" width="8.85546875" style="120" customWidth="1"/>
    <col min="13835" max="13835" width="11.28515625" style="120" customWidth="1"/>
    <col min="13836" max="13836" width="14.85546875" style="120" customWidth="1"/>
    <col min="13837" max="13837" width="11.28515625" style="120" customWidth="1"/>
    <col min="13838" max="13838" width="14.28515625" style="120" bestFit="1" customWidth="1"/>
    <col min="13839" max="13839" width="14.28515625" style="120" customWidth="1"/>
    <col min="13840" max="14079" width="8.85546875" style="120"/>
    <col min="14080" max="14080" width="3.85546875" style="120" customWidth="1"/>
    <col min="14081" max="14081" width="9.7109375" style="120" customWidth="1"/>
    <col min="14082" max="14082" width="56.7109375" style="120" customWidth="1"/>
    <col min="14083" max="14083" width="8.42578125" style="120" customWidth="1"/>
    <col min="14084" max="14084" width="9.42578125" style="120" customWidth="1"/>
    <col min="14085" max="14085" width="10.140625" style="120" customWidth="1"/>
    <col min="14086" max="14086" width="11.28515625" style="120" bestFit="1" customWidth="1"/>
    <col min="14087" max="14087" width="13.5703125" style="120" bestFit="1" customWidth="1"/>
    <col min="14088" max="14088" width="10.28515625" style="120" bestFit="1" customWidth="1"/>
    <col min="14089" max="14089" width="13.5703125" style="120" bestFit="1" customWidth="1"/>
    <col min="14090" max="14090" width="8.85546875" style="120" customWidth="1"/>
    <col min="14091" max="14091" width="11.28515625" style="120" customWidth="1"/>
    <col min="14092" max="14092" width="14.85546875" style="120" customWidth="1"/>
    <col min="14093" max="14093" width="11.28515625" style="120" customWidth="1"/>
    <col min="14094" max="14094" width="14.28515625" style="120" bestFit="1" customWidth="1"/>
    <col min="14095" max="14095" width="14.28515625" style="120" customWidth="1"/>
    <col min="14096" max="14335" width="8.85546875" style="120"/>
    <col min="14336" max="14336" width="3.85546875" style="120" customWidth="1"/>
    <col min="14337" max="14337" width="9.7109375" style="120" customWidth="1"/>
    <col min="14338" max="14338" width="56.7109375" style="120" customWidth="1"/>
    <col min="14339" max="14339" width="8.42578125" style="120" customWidth="1"/>
    <col min="14340" max="14340" width="9.42578125" style="120" customWidth="1"/>
    <col min="14341" max="14341" width="10.140625" style="120" customWidth="1"/>
    <col min="14342" max="14342" width="11.28515625" style="120" bestFit="1" customWidth="1"/>
    <col min="14343" max="14343" width="13.5703125" style="120" bestFit="1" customWidth="1"/>
    <col min="14344" max="14344" width="10.28515625" style="120" bestFit="1" customWidth="1"/>
    <col min="14345" max="14345" width="13.5703125" style="120" bestFit="1" customWidth="1"/>
    <col min="14346" max="14346" width="8.85546875" style="120" customWidth="1"/>
    <col min="14347" max="14347" width="11.28515625" style="120" customWidth="1"/>
    <col min="14348" max="14348" width="14.85546875" style="120" customWidth="1"/>
    <col min="14349" max="14349" width="11.28515625" style="120" customWidth="1"/>
    <col min="14350" max="14350" width="14.28515625" style="120" bestFit="1" customWidth="1"/>
    <col min="14351" max="14351" width="14.28515625" style="120" customWidth="1"/>
    <col min="14352" max="14591" width="8.85546875" style="120"/>
    <col min="14592" max="14592" width="3.85546875" style="120" customWidth="1"/>
    <col min="14593" max="14593" width="9.7109375" style="120" customWidth="1"/>
    <col min="14594" max="14594" width="56.7109375" style="120" customWidth="1"/>
    <col min="14595" max="14595" width="8.42578125" style="120" customWidth="1"/>
    <col min="14596" max="14596" width="9.42578125" style="120" customWidth="1"/>
    <col min="14597" max="14597" width="10.140625" style="120" customWidth="1"/>
    <col min="14598" max="14598" width="11.28515625" style="120" bestFit="1" customWidth="1"/>
    <col min="14599" max="14599" width="13.5703125" style="120" bestFit="1" customWidth="1"/>
    <col min="14600" max="14600" width="10.28515625" style="120" bestFit="1" customWidth="1"/>
    <col min="14601" max="14601" width="13.5703125" style="120" bestFit="1" customWidth="1"/>
    <col min="14602" max="14602" width="8.85546875" style="120" customWidth="1"/>
    <col min="14603" max="14603" width="11.28515625" style="120" customWidth="1"/>
    <col min="14604" max="14604" width="14.85546875" style="120" customWidth="1"/>
    <col min="14605" max="14605" width="11.28515625" style="120" customWidth="1"/>
    <col min="14606" max="14606" width="14.28515625" style="120" bestFit="1" customWidth="1"/>
    <col min="14607" max="14607" width="14.28515625" style="120" customWidth="1"/>
    <col min="14608" max="14847" width="8.85546875" style="120"/>
    <col min="14848" max="14848" width="3.85546875" style="120" customWidth="1"/>
    <col min="14849" max="14849" width="9.7109375" style="120" customWidth="1"/>
    <col min="14850" max="14850" width="56.7109375" style="120" customWidth="1"/>
    <col min="14851" max="14851" width="8.42578125" style="120" customWidth="1"/>
    <col min="14852" max="14852" width="9.42578125" style="120" customWidth="1"/>
    <col min="14853" max="14853" width="10.140625" style="120" customWidth="1"/>
    <col min="14854" max="14854" width="11.28515625" style="120" bestFit="1" customWidth="1"/>
    <col min="14855" max="14855" width="13.5703125" style="120" bestFit="1" customWidth="1"/>
    <col min="14856" max="14856" width="10.28515625" style="120" bestFit="1" customWidth="1"/>
    <col min="14857" max="14857" width="13.5703125" style="120" bestFit="1" customWidth="1"/>
    <col min="14858" max="14858" width="8.85546875" style="120" customWidth="1"/>
    <col min="14859" max="14859" width="11.28515625" style="120" customWidth="1"/>
    <col min="14860" max="14860" width="14.85546875" style="120" customWidth="1"/>
    <col min="14861" max="14861" width="11.28515625" style="120" customWidth="1"/>
    <col min="14862" max="14862" width="14.28515625" style="120" bestFit="1" customWidth="1"/>
    <col min="14863" max="14863" width="14.28515625" style="120" customWidth="1"/>
    <col min="14864" max="15103" width="8.85546875" style="120"/>
    <col min="15104" max="15104" width="3.85546875" style="120" customWidth="1"/>
    <col min="15105" max="15105" width="9.7109375" style="120" customWidth="1"/>
    <col min="15106" max="15106" width="56.7109375" style="120" customWidth="1"/>
    <col min="15107" max="15107" width="8.42578125" style="120" customWidth="1"/>
    <col min="15108" max="15108" width="9.42578125" style="120" customWidth="1"/>
    <col min="15109" max="15109" width="10.140625" style="120" customWidth="1"/>
    <col min="15110" max="15110" width="11.28515625" style="120" bestFit="1" customWidth="1"/>
    <col min="15111" max="15111" width="13.5703125" style="120" bestFit="1" customWidth="1"/>
    <col min="15112" max="15112" width="10.28515625" style="120" bestFit="1" customWidth="1"/>
    <col min="15113" max="15113" width="13.5703125" style="120" bestFit="1" customWidth="1"/>
    <col min="15114" max="15114" width="8.85546875" style="120" customWidth="1"/>
    <col min="15115" max="15115" width="11.28515625" style="120" customWidth="1"/>
    <col min="15116" max="15116" width="14.85546875" style="120" customWidth="1"/>
    <col min="15117" max="15117" width="11.28515625" style="120" customWidth="1"/>
    <col min="15118" max="15118" width="14.28515625" style="120" bestFit="1" customWidth="1"/>
    <col min="15119" max="15119" width="14.28515625" style="120" customWidth="1"/>
    <col min="15120" max="15359" width="8.85546875" style="120"/>
    <col min="15360" max="15360" width="3.85546875" style="120" customWidth="1"/>
    <col min="15361" max="15361" width="9.7109375" style="120" customWidth="1"/>
    <col min="15362" max="15362" width="56.7109375" style="120" customWidth="1"/>
    <col min="15363" max="15363" width="8.42578125" style="120" customWidth="1"/>
    <col min="15364" max="15364" width="9.42578125" style="120" customWidth="1"/>
    <col min="15365" max="15365" width="10.140625" style="120" customWidth="1"/>
    <col min="15366" max="15366" width="11.28515625" style="120" bestFit="1" customWidth="1"/>
    <col min="15367" max="15367" width="13.5703125" style="120" bestFit="1" customWidth="1"/>
    <col min="15368" max="15368" width="10.28515625" style="120" bestFit="1" customWidth="1"/>
    <col min="15369" max="15369" width="13.5703125" style="120" bestFit="1" customWidth="1"/>
    <col min="15370" max="15370" width="8.85546875" style="120" customWidth="1"/>
    <col min="15371" max="15371" width="11.28515625" style="120" customWidth="1"/>
    <col min="15372" max="15372" width="14.85546875" style="120" customWidth="1"/>
    <col min="15373" max="15373" width="11.28515625" style="120" customWidth="1"/>
    <col min="15374" max="15374" width="14.28515625" style="120" bestFit="1" customWidth="1"/>
    <col min="15375" max="15375" width="14.28515625" style="120" customWidth="1"/>
    <col min="15376" max="15615" width="8.85546875" style="120"/>
    <col min="15616" max="15616" width="3.85546875" style="120" customWidth="1"/>
    <col min="15617" max="15617" width="9.7109375" style="120" customWidth="1"/>
    <col min="15618" max="15618" width="56.7109375" style="120" customWidth="1"/>
    <col min="15619" max="15619" width="8.42578125" style="120" customWidth="1"/>
    <col min="15620" max="15620" width="9.42578125" style="120" customWidth="1"/>
    <col min="15621" max="15621" width="10.140625" style="120" customWidth="1"/>
    <col min="15622" max="15622" width="11.28515625" style="120" bestFit="1" customWidth="1"/>
    <col min="15623" max="15623" width="13.5703125" style="120" bestFit="1" customWidth="1"/>
    <col min="15624" max="15624" width="10.28515625" style="120" bestFit="1" customWidth="1"/>
    <col min="15625" max="15625" width="13.5703125" style="120" bestFit="1" customWidth="1"/>
    <col min="15626" max="15626" width="8.85546875" style="120" customWidth="1"/>
    <col min="15627" max="15627" width="11.28515625" style="120" customWidth="1"/>
    <col min="15628" max="15628" width="14.85546875" style="120" customWidth="1"/>
    <col min="15629" max="15629" width="11.28515625" style="120" customWidth="1"/>
    <col min="15630" max="15630" width="14.28515625" style="120" bestFit="1" customWidth="1"/>
    <col min="15631" max="15631" width="14.28515625" style="120" customWidth="1"/>
    <col min="15632" max="15871" width="8.85546875" style="120"/>
    <col min="15872" max="15872" width="3.85546875" style="120" customWidth="1"/>
    <col min="15873" max="15873" width="9.7109375" style="120" customWidth="1"/>
    <col min="15874" max="15874" width="56.7109375" style="120" customWidth="1"/>
    <col min="15875" max="15875" width="8.42578125" style="120" customWidth="1"/>
    <col min="15876" max="15876" width="9.42578125" style="120" customWidth="1"/>
    <col min="15877" max="15877" width="10.140625" style="120" customWidth="1"/>
    <col min="15878" max="15878" width="11.28515625" style="120" bestFit="1" customWidth="1"/>
    <col min="15879" max="15879" width="13.5703125" style="120" bestFit="1" customWidth="1"/>
    <col min="15880" max="15880" width="10.28515625" style="120" bestFit="1" customWidth="1"/>
    <col min="15881" max="15881" width="13.5703125" style="120" bestFit="1" customWidth="1"/>
    <col min="15882" max="15882" width="8.85546875" style="120" customWidth="1"/>
    <col min="15883" max="15883" width="11.28515625" style="120" customWidth="1"/>
    <col min="15884" max="15884" width="14.85546875" style="120" customWidth="1"/>
    <col min="15885" max="15885" width="11.28515625" style="120" customWidth="1"/>
    <col min="15886" max="15886" width="14.28515625" style="120" bestFit="1" customWidth="1"/>
    <col min="15887" max="15887" width="14.28515625" style="120" customWidth="1"/>
    <col min="15888" max="16127" width="8.85546875" style="120"/>
    <col min="16128" max="16128" width="3.85546875" style="120" customWidth="1"/>
    <col min="16129" max="16129" width="9.7109375" style="120" customWidth="1"/>
    <col min="16130" max="16130" width="56.7109375" style="120" customWidth="1"/>
    <col min="16131" max="16131" width="8.42578125" style="120" customWidth="1"/>
    <col min="16132" max="16132" width="9.42578125" style="120" customWidth="1"/>
    <col min="16133" max="16133" width="10.140625" style="120" customWidth="1"/>
    <col min="16134" max="16134" width="11.28515625" style="120" bestFit="1" customWidth="1"/>
    <col min="16135" max="16135" width="13.5703125" style="120" bestFit="1" customWidth="1"/>
    <col min="16136" max="16136" width="10.28515625" style="120" bestFit="1" customWidth="1"/>
    <col min="16137" max="16137" width="13.5703125" style="120" bestFit="1" customWidth="1"/>
    <col min="16138" max="16138" width="8.85546875" style="120" customWidth="1"/>
    <col min="16139" max="16139" width="11.28515625" style="120" customWidth="1"/>
    <col min="16140" max="16140" width="14.85546875" style="120" customWidth="1"/>
    <col min="16141" max="16141" width="11.28515625" style="120" customWidth="1"/>
    <col min="16142" max="16142" width="14.28515625" style="120" bestFit="1" customWidth="1"/>
    <col min="16143" max="16143" width="14.28515625" style="120" customWidth="1"/>
    <col min="16144" max="16383" width="8.85546875" style="120"/>
    <col min="16384" max="16384" width="9.140625" style="120" customWidth="1"/>
  </cols>
  <sheetData>
    <row r="1" spans="1:19" s="1" customFormat="1" ht="42" customHeight="1" x14ac:dyDescent="0.25">
      <c r="A1" s="185" t="s">
        <v>347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9" s="2" customFormat="1" ht="19.5" customHeight="1" x14ac:dyDescent="0.2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9" s="2" customFormat="1" ht="15.75" thickBot="1" x14ac:dyDescent="0.3">
      <c r="A3" s="3"/>
      <c r="B3" s="4"/>
      <c r="C3" s="5" t="s">
        <v>0</v>
      </c>
      <c r="D3" s="4"/>
      <c r="E3" s="6"/>
      <c r="F3" s="6"/>
      <c r="G3" s="7"/>
      <c r="H3" s="188" t="s">
        <v>1</v>
      </c>
      <c r="I3" s="188"/>
      <c r="J3" s="188"/>
      <c r="K3" s="188"/>
      <c r="L3" s="8">
        <f>M463</f>
        <v>0</v>
      </c>
      <c r="M3" s="9"/>
      <c r="N3" s="10"/>
    </row>
    <row r="4" spans="1:19" s="11" customFormat="1" ht="36.6" customHeight="1" x14ac:dyDescent="0.25">
      <c r="A4" s="189" t="s">
        <v>3</v>
      </c>
      <c r="B4" s="182" t="s">
        <v>4</v>
      </c>
      <c r="C4" s="182" t="s">
        <v>5</v>
      </c>
      <c r="D4" s="182" t="s">
        <v>6</v>
      </c>
      <c r="E4" s="192" t="s">
        <v>7</v>
      </c>
      <c r="F4" s="192" t="s">
        <v>8</v>
      </c>
      <c r="G4" s="182" t="s">
        <v>9</v>
      </c>
      <c r="H4" s="182"/>
      <c r="I4" s="182" t="s">
        <v>10</v>
      </c>
      <c r="J4" s="182"/>
      <c r="K4" s="182" t="s">
        <v>11</v>
      </c>
      <c r="L4" s="182"/>
      <c r="M4" s="183" t="s">
        <v>12</v>
      </c>
    </row>
    <row r="5" spans="1:19" s="11" customFormat="1" ht="36.6" customHeight="1" x14ac:dyDescent="0.25">
      <c r="A5" s="190"/>
      <c r="B5" s="191"/>
      <c r="C5" s="191"/>
      <c r="D5" s="191"/>
      <c r="E5" s="193"/>
      <c r="F5" s="193"/>
      <c r="G5" s="12" t="s">
        <v>13</v>
      </c>
      <c r="H5" s="13" t="s">
        <v>14</v>
      </c>
      <c r="I5" s="12" t="s">
        <v>13</v>
      </c>
      <c r="J5" s="13" t="s">
        <v>14</v>
      </c>
      <c r="K5" s="12" t="s">
        <v>13</v>
      </c>
      <c r="L5" s="13" t="s">
        <v>14</v>
      </c>
      <c r="M5" s="184"/>
    </row>
    <row r="6" spans="1:19" s="18" customFormat="1" ht="15" customHeight="1" thickBot="1" x14ac:dyDescent="0.3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7">
        <v>13</v>
      </c>
    </row>
    <row r="7" spans="1:19" s="25" customFormat="1" ht="15" customHeight="1" x14ac:dyDescent="0.25">
      <c r="A7" s="19"/>
      <c r="B7" s="20"/>
      <c r="C7" s="21" t="s">
        <v>15</v>
      </c>
      <c r="D7" s="22"/>
      <c r="E7" s="23"/>
      <c r="F7" s="23"/>
      <c r="G7" s="22"/>
      <c r="H7" s="20"/>
      <c r="I7" s="22"/>
      <c r="J7" s="22"/>
      <c r="K7" s="22"/>
      <c r="L7" s="22"/>
      <c r="M7" s="24"/>
    </row>
    <row r="8" spans="1:19" s="35" customFormat="1" ht="30" x14ac:dyDescent="0.25">
      <c r="A8" s="26">
        <v>1</v>
      </c>
      <c r="B8" s="27" t="s">
        <v>16</v>
      </c>
      <c r="C8" s="28" t="s">
        <v>17</v>
      </c>
      <c r="D8" s="29" t="s">
        <v>18</v>
      </c>
      <c r="E8" s="30"/>
      <c r="F8" s="31">
        <f>SUM(F10:F29)</f>
        <v>65990</v>
      </c>
      <c r="G8" s="32"/>
      <c r="H8" s="32"/>
      <c r="I8" s="30"/>
      <c r="J8" s="30"/>
      <c r="K8" s="30"/>
      <c r="L8" s="30"/>
      <c r="M8" s="33"/>
      <c r="N8" s="34"/>
      <c r="O8" s="34"/>
      <c r="P8" s="34"/>
      <c r="Q8" s="34"/>
      <c r="R8" s="34"/>
      <c r="S8" s="34"/>
    </row>
    <row r="9" spans="1:19" s="41" customFormat="1" x14ac:dyDescent="0.25">
      <c r="A9" s="36"/>
      <c r="B9" s="37"/>
      <c r="C9" s="38" t="s">
        <v>19</v>
      </c>
      <c r="D9" s="39" t="s">
        <v>2</v>
      </c>
      <c r="E9" s="40">
        <f>3.71/100</f>
        <v>3.7100000000000001E-2</v>
      </c>
      <c r="F9" s="40">
        <f>E9*F8</f>
        <v>2448.2290000000003</v>
      </c>
      <c r="G9" s="32"/>
      <c r="H9" s="40"/>
      <c r="I9" s="30"/>
      <c r="J9" s="30"/>
      <c r="K9" s="30"/>
      <c r="L9" s="30">
        <f>K9*F9</f>
        <v>0</v>
      </c>
      <c r="M9" s="33">
        <f t="shared" ref="M9:M30" si="0">L9+J9+H9</f>
        <v>0</v>
      </c>
      <c r="N9" s="35"/>
      <c r="O9" s="35"/>
      <c r="P9" s="35"/>
      <c r="Q9" s="35"/>
      <c r="R9" s="35"/>
      <c r="S9" s="35"/>
    </row>
    <row r="10" spans="1:19" s="45" customFormat="1" x14ac:dyDescent="0.25">
      <c r="A10" s="42"/>
      <c r="B10" s="39"/>
      <c r="C10" s="43" t="s">
        <v>20</v>
      </c>
      <c r="D10" s="44" t="s">
        <v>18</v>
      </c>
      <c r="E10" s="30"/>
      <c r="F10" s="30">
        <v>850</v>
      </c>
      <c r="G10" s="32"/>
      <c r="H10" s="40">
        <f t="shared" ref="H10:H30" si="1">G10*F10</f>
        <v>0</v>
      </c>
      <c r="I10" s="30"/>
      <c r="J10" s="30">
        <f>I10*F10</f>
        <v>0</v>
      </c>
      <c r="K10" s="30"/>
      <c r="L10" s="30"/>
      <c r="M10" s="33">
        <f t="shared" si="0"/>
        <v>0</v>
      </c>
      <c r="N10" s="34"/>
      <c r="O10" s="34"/>
      <c r="P10" s="34"/>
      <c r="Q10" s="34"/>
      <c r="R10" s="34"/>
      <c r="S10" s="34"/>
    </row>
    <row r="11" spans="1:19" s="45" customFormat="1" x14ac:dyDescent="0.25">
      <c r="A11" s="42"/>
      <c r="B11" s="39"/>
      <c r="C11" s="43" t="s">
        <v>21</v>
      </c>
      <c r="D11" s="44" t="s">
        <v>18</v>
      </c>
      <c r="E11" s="30"/>
      <c r="F11" s="30">
        <v>970</v>
      </c>
      <c r="G11" s="32"/>
      <c r="H11" s="40">
        <f t="shared" si="1"/>
        <v>0</v>
      </c>
      <c r="I11" s="30"/>
      <c r="J11" s="30">
        <f t="shared" ref="J11:J29" si="2">I11*F11</f>
        <v>0</v>
      </c>
      <c r="K11" s="30"/>
      <c r="L11" s="30"/>
      <c r="M11" s="33">
        <f>L11+J11+H11</f>
        <v>0</v>
      </c>
      <c r="N11" s="34"/>
      <c r="O11" s="34"/>
      <c r="P11" s="34"/>
      <c r="Q11" s="34"/>
      <c r="R11" s="34"/>
      <c r="S11" s="34"/>
    </row>
    <row r="12" spans="1:19" s="45" customFormat="1" x14ac:dyDescent="0.25">
      <c r="A12" s="42"/>
      <c r="B12" s="39"/>
      <c r="C12" s="43" t="s">
        <v>22</v>
      </c>
      <c r="D12" s="44" t="s">
        <v>18</v>
      </c>
      <c r="E12" s="30"/>
      <c r="F12" s="30">
        <v>40</v>
      </c>
      <c r="G12" s="32"/>
      <c r="H12" s="40">
        <f t="shared" si="1"/>
        <v>0</v>
      </c>
      <c r="I12" s="30"/>
      <c r="J12" s="30">
        <f t="shared" si="2"/>
        <v>0</v>
      </c>
      <c r="K12" s="30"/>
      <c r="L12" s="30"/>
      <c r="M12" s="33">
        <f>L12+J12+H12</f>
        <v>0</v>
      </c>
      <c r="N12" s="34"/>
      <c r="O12" s="34"/>
      <c r="P12" s="34"/>
      <c r="Q12" s="34"/>
      <c r="R12" s="34"/>
      <c r="S12" s="34"/>
    </row>
    <row r="13" spans="1:19" s="45" customFormat="1" x14ac:dyDescent="0.25">
      <c r="A13" s="42"/>
      <c r="B13" s="39"/>
      <c r="C13" s="43" t="s">
        <v>23</v>
      </c>
      <c r="D13" s="44" t="s">
        <v>18</v>
      </c>
      <c r="E13" s="30"/>
      <c r="F13" s="30">
        <v>250</v>
      </c>
      <c r="G13" s="32"/>
      <c r="H13" s="40">
        <f t="shared" si="1"/>
        <v>0</v>
      </c>
      <c r="I13" s="30"/>
      <c r="J13" s="30">
        <f t="shared" si="2"/>
        <v>0</v>
      </c>
      <c r="K13" s="30"/>
      <c r="L13" s="30"/>
      <c r="M13" s="33">
        <f t="shared" ref="M13" si="3">L13+J13+H13</f>
        <v>0</v>
      </c>
      <c r="N13" s="34"/>
      <c r="O13" s="34"/>
      <c r="P13" s="34"/>
      <c r="Q13" s="34"/>
      <c r="R13" s="34"/>
      <c r="S13" s="34"/>
    </row>
    <row r="14" spans="1:19" s="45" customFormat="1" x14ac:dyDescent="0.25">
      <c r="A14" s="42"/>
      <c r="B14" s="39"/>
      <c r="C14" s="43" t="s">
        <v>24</v>
      </c>
      <c r="D14" s="44" t="s">
        <v>18</v>
      </c>
      <c r="E14" s="30"/>
      <c r="F14" s="30">
        <v>920</v>
      </c>
      <c r="G14" s="32"/>
      <c r="H14" s="40">
        <f t="shared" si="1"/>
        <v>0</v>
      </c>
      <c r="I14" s="30"/>
      <c r="J14" s="30">
        <f t="shared" si="2"/>
        <v>0</v>
      </c>
      <c r="K14" s="30"/>
      <c r="L14" s="30"/>
      <c r="M14" s="33">
        <f>L14+J14+H14</f>
        <v>0</v>
      </c>
      <c r="N14" s="34"/>
      <c r="O14" s="34"/>
      <c r="P14" s="34"/>
      <c r="Q14" s="34"/>
      <c r="R14" s="34"/>
      <c r="S14" s="34"/>
    </row>
    <row r="15" spans="1:19" s="45" customFormat="1" x14ac:dyDescent="0.25">
      <c r="A15" s="42"/>
      <c r="B15" s="39"/>
      <c r="C15" s="43" t="s">
        <v>25</v>
      </c>
      <c r="D15" s="44" t="s">
        <v>18</v>
      </c>
      <c r="E15" s="30"/>
      <c r="F15" s="30">
        <v>90</v>
      </c>
      <c r="G15" s="32"/>
      <c r="H15" s="40">
        <f t="shared" si="1"/>
        <v>0</v>
      </c>
      <c r="I15" s="30"/>
      <c r="J15" s="30">
        <f t="shared" si="2"/>
        <v>0</v>
      </c>
      <c r="K15" s="30"/>
      <c r="L15" s="30"/>
      <c r="M15" s="33">
        <f>L15+J15+H15</f>
        <v>0</v>
      </c>
      <c r="N15" s="34"/>
      <c r="O15" s="34"/>
      <c r="P15" s="34"/>
      <c r="Q15" s="34"/>
      <c r="R15" s="34"/>
      <c r="S15" s="34"/>
    </row>
    <row r="16" spans="1:19" s="45" customFormat="1" x14ac:dyDescent="0.25">
      <c r="A16" s="42"/>
      <c r="B16" s="39"/>
      <c r="C16" s="43" t="s">
        <v>26</v>
      </c>
      <c r="D16" s="44" t="s">
        <v>18</v>
      </c>
      <c r="E16" s="30"/>
      <c r="F16" s="30">
        <v>420</v>
      </c>
      <c r="G16" s="32"/>
      <c r="H16" s="40">
        <f t="shared" si="1"/>
        <v>0</v>
      </c>
      <c r="I16" s="30"/>
      <c r="J16" s="30">
        <f t="shared" si="2"/>
        <v>0</v>
      </c>
      <c r="K16" s="30"/>
      <c r="L16" s="30"/>
      <c r="M16" s="33">
        <f t="shared" ref="M16" si="4">L16+J16+H16</f>
        <v>0</v>
      </c>
      <c r="N16" s="34"/>
      <c r="O16" s="34"/>
      <c r="P16" s="34"/>
      <c r="Q16" s="34"/>
      <c r="R16" s="34"/>
      <c r="S16" s="34"/>
    </row>
    <row r="17" spans="1:19" s="45" customFormat="1" x14ac:dyDescent="0.25">
      <c r="A17" s="42"/>
      <c r="B17" s="39"/>
      <c r="C17" s="43" t="s">
        <v>27</v>
      </c>
      <c r="D17" s="44" t="s">
        <v>18</v>
      </c>
      <c r="E17" s="30"/>
      <c r="F17" s="30">
        <v>1280</v>
      </c>
      <c r="G17" s="32"/>
      <c r="H17" s="40">
        <f t="shared" si="1"/>
        <v>0</v>
      </c>
      <c r="I17" s="30"/>
      <c r="J17" s="30">
        <f t="shared" si="2"/>
        <v>0</v>
      </c>
      <c r="K17" s="30"/>
      <c r="L17" s="30"/>
      <c r="M17" s="33">
        <f>L17+J17+H17</f>
        <v>0</v>
      </c>
      <c r="N17" s="34"/>
      <c r="O17" s="34"/>
      <c r="P17" s="34"/>
      <c r="Q17" s="34"/>
      <c r="R17" s="34"/>
      <c r="S17" s="34"/>
    </row>
    <row r="18" spans="1:19" s="45" customFormat="1" x14ac:dyDescent="0.25">
      <c r="A18" s="42"/>
      <c r="B18" s="39"/>
      <c r="C18" s="43" t="s">
        <v>28</v>
      </c>
      <c r="D18" s="44" t="s">
        <v>18</v>
      </c>
      <c r="E18" s="30"/>
      <c r="F18" s="30">
        <v>770</v>
      </c>
      <c r="G18" s="32"/>
      <c r="H18" s="40">
        <f t="shared" si="1"/>
        <v>0</v>
      </c>
      <c r="I18" s="30"/>
      <c r="J18" s="30">
        <f t="shared" si="2"/>
        <v>0</v>
      </c>
      <c r="K18" s="30"/>
      <c r="L18" s="30"/>
      <c r="M18" s="33">
        <f>L18+J18+H18</f>
        <v>0</v>
      </c>
      <c r="N18" s="34"/>
      <c r="O18" s="34"/>
      <c r="P18" s="34"/>
      <c r="Q18" s="34"/>
      <c r="R18" s="34"/>
      <c r="S18" s="34"/>
    </row>
    <row r="19" spans="1:19" s="45" customFormat="1" x14ac:dyDescent="0.25">
      <c r="A19" s="42"/>
      <c r="B19" s="39"/>
      <c r="C19" s="43" t="s">
        <v>29</v>
      </c>
      <c r="D19" s="44" t="s">
        <v>18</v>
      </c>
      <c r="E19" s="30"/>
      <c r="F19" s="30">
        <v>465</v>
      </c>
      <c r="G19" s="32"/>
      <c r="H19" s="40">
        <f t="shared" si="1"/>
        <v>0</v>
      </c>
      <c r="I19" s="30"/>
      <c r="J19" s="30">
        <f t="shared" si="2"/>
        <v>0</v>
      </c>
      <c r="K19" s="30"/>
      <c r="L19" s="30"/>
      <c r="M19" s="33">
        <f t="shared" ref="M19" si="5">L19+J19+H19</f>
        <v>0</v>
      </c>
      <c r="N19" s="34"/>
      <c r="O19" s="34"/>
      <c r="P19" s="34"/>
      <c r="Q19" s="34"/>
      <c r="R19" s="34"/>
      <c r="S19" s="34"/>
    </row>
    <row r="20" spans="1:19" s="45" customFormat="1" x14ac:dyDescent="0.25">
      <c r="A20" s="42"/>
      <c r="B20" s="39"/>
      <c r="C20" s="43" t="s">
        <v>30</v>
      </c>
      <c r="D20" s="44" t="s">
        <v>18</v>
      </c>
      <c r="E20" s="30"/>
      <c r="F20" s="30">
        <v>50</v>
      </c>
      <c r="G20" s="32"/>
      <c r="H20" s="40">
        <f t="shared" si="1"/>
        <v>0</v>
      </c>
      <c r="I20" s="30"/>
      <c r="J20" s="30">
        <f t="shared" si="2"/>
        <v>0</v>
      </c>
      <c r="K20" s="30"/>
      <c r="L20" s="30"/>
      <c r="M20" s="33">
        <f t="shared" ref="M20:M26" si="6">L20+J20+H20</f>
        <v>0</v>
      </c>
      <c r="N20" s="34"/>
      <c r="O20" s="34"/>
      <c r="P20" s="34"/>
      <c r="Q20" s="34"/>
      <c r="R20" s="34"/>
      <c r="S20" s="34"/>
    </row>
    <row r="21" spans="1:19" s="45" customFormat="1" x14ac:dyDescent="0.25">
      <c r="A21" s="42"/>
      <c r="B21" s="39"/>
      <c r="C21" s="43" t="s">
        <v>31</v>
      </c>
      <c r="D21" s="44" t="s">
        <v>18</v>
      </c>
      <c r="E21" s="30"/>
      <c r="F21" s="30">
        <v>100</v>
      </c>
      <c r="G21" s="32"/>
      <c r="H21" s="40">
        <f t="shared" si="1"/>
        <v>0</v>
      </c>
      <c r="I21" s="30"/>
      <c r="J21" s="30">
        <f t="shared" si="2"/>
        <v>0</v>
      </c>
      <c r="K21" s="30"/>
      <c r="L21" s="30"/>
      <c r="M21" s="33">
        <f t="shared" si="6"/>
        <v>0</v>
      </c>
      <c r="N21" s="34"/>
      <c r="O21" s="34"/>
      <c r="P21" s="34"/>
      <c r="Q21" s="34"/>
      <c r="R21" s="34"/>
      <c r="S21" s="34"/>
    </row>
    <row r="22" spans="1:19" s="45" customFormat="1" x14ac:dyDescent="0.25">
      <c r="A22" s="42"/>
      <c r="B22" s="39"/>
      <c r="C22" s="43" t="s">
        <v>32</v>
      </c>
      <c r="D22" s="44" t="s">
        <v>18</v>
      </c>
      <c r="E22" s="30"/>
      <c r="F22" s="30">
        <v>29500</v>
      </c>
      <c r="G22" s="32"/>
      <c r="H22" s="40">
        <f t="shared" si="1"/>
        <v>0</v>
      </c>
      <c r="I22" s="30"/>
      <c r="J22" s="30">
        <f t="shared" si="2"/>
        <v>0</v>
      </c>
      <c r="K22" s="30"/>
      <c r="L22" s="30"/>
      <c r="M22" s="33">
        <f t="shared" si="6"/>
        <v>0</v>
      </c>
      <c r="N22" s="34"/>
      <c r="O22" s="34"/>
      <c r="P22" s="34"/>
      <c r="Q22" s="34"/>
      <c r="R22" s="34"/>
      <c r="S22" s="34"/>
    </row>
    <row r="23" spans="1:19" s="45" customFormat="1" x14ac:dyDescent="0.25">
      <c r="A23" s="42"/>
      <c r="B23" s="39"/>
      <c r="C23" s="43" t="s">
        <v>33</v>
      </c>
      <c r="D23" s="44" t="s">
        <v>18</v>
      </c>
      <c r="E23" s="30"/>
      <c r="F23" s="30">
        <v>23700</v>
      </c>
      <c r="G23" s="32"/>
      <c r="H23" s="40">
        <f t="shared" si="1"/>
        <v>0</v>
      </c>
      <c r="I23" s="30"/>
      <c r="J23" s="30">
        <f t="shared" si="2"/>
        <v>0</v>
      </c>
      <c r="K23" s="30"/>
      <c r="L23" s="30"/>
      <c r="M23" s="33">
        <f t="shared" si="6"/>
        <v>0</v>
      </c>
      <c r="N23" s="34"/>
      <c r="O23" s="34"/>
      <c r="P23" s="34"/>
      <c r="Q23" s="34"/>
      <c r="R23" s="34"/>
      <c r="S23" s="34"/>
    </row>
    <row r="24" spans="1:19" s="45" customFormat="1" x14ac:dyDescent="0.25">
      <c r="A24" s="42"/>
      <c r="B24" s="39"/>
      <c r="C24" s="43" t="s">
        <v>34</v>
      </c>
      <c r="D24" s="44" t="s">
        <v>18</v>
      </c>
      <c r="E24" s="30"/>
      <c r="F24" s="30">
        <v>10</v>
      </c>
      <c r="G24" s="32"/>
      <c r="H24" s="40">
        <f t="shared" si="1"/>
        <v>0</v>
      </c>
      <c r="I24" s="30"/>
      <c r="J24" s="30">
        <f t="shared" si="2"/>
        <v>0</v>
      </c>
      <c r="K24" s="30"/>
      <c r="L24" s="30"/>
      <c r="M24" s="33">
        <f t="shared" si="6"/>
        <v>0</v>
      </c>
      <c r="N24" s="34"/>
      <c r="O24" s="34"/>
      <c r="P24" s="34"/>
      <c r="Q24" s="34"/>
      <c r="R24" s="34"/>
      <c r="S24" s="34"/>
    </row>
    <row r="25" spans="1:19" s="45" customFormat="1" x14ac:dyDescent="0.25">
      <c r="A25" s="42"/>
      <c r="B25" s="39"/>
      <c r="C25" s="43" t="s">
        <v>35</v>
      </c>
      <c r="D25" s="44" t="s">
        <v>18</v>
      </c>
      <c r="E25" s="30"/>
      <c r="F25" s="30">
        <v>6200</v>
      </c>
      <c r="G25" s="32"/>
      <c r="H25" s="40">
        <f t="shared" si="1"/>
        <v>0</v>
      </c>
      <c r="I25" s="30"/>
      <c r="J25" s="30">
        <f t="shared" si="2"/>
        <v>0</v>
      </c>
      <c r="K25" s="30"/>
      <c r="L25" s="30"/>
      <c r="M25" s="33">
        <f t="shared" si="6"/>
        <v>0</v>
      </c>
      <c r="N25" s="34"/>
      <c r="O25" s="34"/>
      <c r="P25" s="34"/>
      <c r="Q25" s="34"/>
      <c r="R25" s="34"/>
      <c r="S25" s="34"/>
    </row>
    <row r="26" spans="1:19" s="45" customFormat="1" x14ac:dyDescent="0.25">
      <c r="A26" s="42"/>
      <c r="B26" s="39"/>
      <c r="C26" s="43" t="s">
        <v>36</v>
      </c>
      <c r="D26" s="44" t="s">
        <v>18</v>
      </c>
      <c r="E26" s="30"/>
      <c r="F26" s="30">
        <v>160</v>
      </c>
      <c r="G26" s="32"/>
      <c r="H26" s="40">
        <f t="shared" si="1"/>
        <v>0</v>
      </c>
      <c r="I26" s="30"/>
      <c r="J26" s="30">
        <f t="shared" si="2"/>
        <v>0</v>
      </c>
      <c r="K26" s="30"/>
      <c r="L26" s="30"/>
      <c r="M26" s="33">
        <f t="shared" si="6"/>
        <v>0</v>
      </c>
      <c r="N26" s="34"/>
      <c r="O26" s="34"/>
      <c r="P26" s="34"/>
      <c r="Q26" s="34"/>
      <c r="R26" s="34"/>
      <c r="S26" s="34"/>
    </row>
    <row r="27" spans="1:19" s="45" customFormat="1" x14ac:dyDescent="0.25">
      <c r="A27" s="42"/>
      <c r="B27" s="39"/>
      <c r="C27" s="43" t="s">
        <v>37</v>
      </c>
      <c r="D27" s="44" t="s">
        <v>18</v>
      </c>
      <c r="E27" s="30"/>
      <c r="F27" s="30">
        <v>115</v>
      </c>
      <c r="G27" s="32"/>
      <c r="H27" s="40">
        <f t="shared" si="1"/>
        <v>0</v>
      </c>
      <c r="I27" s="30"/>
      <c r="J27" s="30">
        <f t="shared" si="2"/>
        <v>0</v>
      </c>
      <c r="K27" s="30"/>
      <c r="L27" s="30"/>
      <c r="M27" s="33">
        <f t="shared" ref="M27" si="7">L27+J27+H27</f>
        <v>0</v>
      </c>
      <c r="N27" s="34"/>
      <c r="O27" s="34"/>
      <c r="P27" s="34"/>
      <c r="Q27" s="34"/>
      <c r="R27" s="34"/>
      <c r="S27" s="34"/>
    </row>
    <row r="28" spans="1:19" s="45" customFormat="1" x14ac:dyDescent="0.25">
      <c r="A28" s="42"/>
      <c r="B28" s="39"/>
      <c r="C28" s="43" t="s">
        <v>38</v>
      </c>
      <c r="D28" s="44" t="s">
        <v>18</v>
      </c>
      <c r="E28" s="30"/>
      <c r="F28" s="30">
        <v>25</v>
      </c>
      <c r="G28" s="32"/>
      <c r="H28" s="40">
        <f t="shared" si="1"/>
        <v>0</v>
      </c>
      <c r="I28" s="30"/>
      <c r="J28" s="30">
        <f t="shared" si="2"/>
        <v>0</v>
      </c>
      <c r="K28" s="30"/>
      <c r="L28" s="30"/>
      <c r="M28" s="33">
        <f>L28+J28+H28</f>
        <v>0</v>
      </c>
      <c r="N28" s="34"/>
      <c r="O28" s="34"/>
      <c r="P28" s="34"/>
      <c r="Q28" s="34"/>
      <c r="R28" s="34"/>
      <c r="S28" s="34"/>
    </row>
    <row r="29" spans="1:19" s="45" customFormat="1" x14ac:dyDescent="0.25">
      <c r="A29" s="42"/>
      <c r="B29" s="39"/>
      <c r="C29" s="43" t="s">
        <v>39</v>
      </c>
      <c r="D29" s="44" t="s">
        <v>18</v>
      </c>
      <c r="E29" s="30"/>
      <c r="F29" s="30">
        <v>75</v>
      </c>
      <c r="G29" s="32"/>
      <c r="H29" s="40">
        <f t="shared" si="1"/>
        <v>0</v>
      </c>
      <c r="I29" s="30"/>
      <c r="J29" s="30">
        <f t="shared" si="2"/>
        <v>0</v>
      </c>
      <c r="K29" s="30"/>
      <c r="L29" s="30"/>
      <c r="M29" s="33">
        <f>L29+J29+H29</f>
        <v>0</v>
      </c>
      <c r="N29" s="34"/>
      <c r="O29" s="34"/>
      <c r="P29" s="34"/>
      <c r="Q29" s="34"/>
      <c r="R29" s="34"/>
      <c r="S29" s="34"/>
    </row>
    <row r="30" spans="1:19" s="41" customFormat="1" x14ac:dyDescent="0.25">
      <c r="A30" s="36"/>
      <c r="B30" s="37"/>
      <c r="C30" s="38" t="s">
        <v>40</v>
      </c>
      <c r="D30" s="39" t="s">
        <v>2</v>
      </c>
      <c r="E30" s="40">
        <f>1.44/100</f>
        <v>1.44E-2</v>
      </c>
      <c r="F30" s="40">
        <f>E30*F8</f>
        <v>950.25599999999997</v>
      </c>
      <c r="G30" s="32"/>
      <c r="H30" s="40">
        <f t="shared" si="1"/>
        <v>0</v>
      </c>
      <c r="I30" s="30"/>
      <c r="J30" s="30"/>
      <c r="K30" s="30"/>
      <c r="L30" s="30"/>
      <c r="M30" s="33">
        <f t="shared" si="0"/>
        <v>0</v>
      </c>
      <c r="N30" s="34"/>
      <c r="O30" s="34"/>
      <c r="P30" s="34"/>
      <c r="Q30" s="34"/>
      <c r="R30" s="34"/>
      <c r="S30" s="34"/>
    </row>
    <row r="31" spans="1:19" s="41" customFormat="1" x14ac:dyDescent="0.25">
      <c r="A31" s="36"/>
      <c r="B31" s="37"/>
      <c r="C31" s="21" t="s">
        <v>41</v>
      </c>
      <c r="D31" s="39"/>
      <c r="E31" s="40"/>
      <c r="F31" s="40"/>
      <c r="G31" s="32"/>
      <c r="H31" s="40"/>
      <c r="I31" s="30"/>
      <c r="J31" s="30"/>
      <c r="K31" s="30"/>
      <c r="L31" s="30"/>
      <c r="M31" s="33"/>
      <c r="N31" s="34"/>
      <c r="O31" s="34"/>
      <c r="P31" s="34"/>
      <c r="Q31" s="34"/>
      <c r="R31" s="34"/>
      <c r="S31" s="34"/>
    </row>
    <row r="32" spans="1:19" s="35" customFormat="1" x14ac:dyDescent="0.25">
      <c r="A32" s="26">
        <v>2</v>
      </c>
      <c r="B32" s="27" t="s">
        <v>42</v>
      </c>
      <c r="C32" s="28" t="s">
        <v>43</v>
      </c>
      <c r="D32" s="29" t="s">
        <v>44</v>
      </c>
      <c r="E32" s="30"/>
      <c r="F32" s="31">
        <f>SUM(F36:F43)</f>
        <v>748</v>
      </c>
      <c r="G32" s="32"/>
      <c r="H32" s="32"/>
      <c r="I32" s="30"/>
      <c r="J32" s="30"/>
      <c r="K32" s="30"/>
      <c r="L32" s="30"/>
      <c r="M32" s="33"/>
      <c r="N32" s="34"/>
      <c r="O32" s="34"/>
      <c r="P32" s="34"/>
      <c r="Q32" s="34"/>
      <c r="R32" s="34"/>
      <c r="S32" s="34"/>
    </row>
    <row r="33" spans="1:19" s="41" customFormat="1" x14ac:dyDescent="0.25">
      <c r="A33" s="36"/>
      <c r="B33" s="37"/>
      <c r="C33" s="38" t="s">
        <v>19</v>
      </c>
      <c r="D33" s="39" t="s">
        <v>2</v>
      </c>
      <c r="E33" s="40">
        <f>70.6/100</f>
        <v>0.70599999999999996</v>
      </c>
      <c r="F33" s="40">
        <f>E33*F32</f>
        <v>528.08799999999997</v>
      </c>
      <c r="G33" s="32"/>
      <c r="H33" s="40"/>
      <c r="I33" s="30"/>
      <c r="J33" s="30"/>
      <c r="K33" s="30"/>
      <c r="L33" s="30">
        <f>K33*F33</f>
        <v>0</v>
      </c>
      <c r="M33" s="33">
        <f t="shared" ref="M33" si="8">L33+J33+H33</f>
        <v>0</v>
      </c>
      <c r="N33" s="35"/>
      <c r="O33" s="35"/>
      <c r="P33" s="35"/>
      <c r="Q33" s="35"/>
      <c r="R33" s="35"/>
      <c r="S33" s="35"/>
    </row>
    <row r="34" spans="1:19" s="45" customFormat="1" x14ac:dyDescent="0.3">
      <c r="A34" s="42"/>
      <c r="B34" s="39"/>
      <c r="C34" s="46" t="s">
        <v>45</v>
      </c>
      <c r="D34" s="44" t="s">
        <v>18</v>
      </c>
      <c r="E34" s="30"/>
      <c r="F34" s="30">
        <v>60</v>
      </c>
      <c r="G34" s="32"/>
      <c r="H34" s="40">
        <f t="shared" ref="H34:H45" si="9">G34*F34</f>
        <v>0</v>
      </c>
      <c r="I34" s="30"/>
      <c r="J34" s="30">
        <f t="shared" ref="J34:J44" si="10">I34*F34</f>
        <v>0</v>
      </c>
      <c r="K34" s="30"/>
      <c r="L34" s="30"/>
      <c r="M34" s="33">
        <f>L34+J34+H34</f>
        <v>0</v>
      </c>
      <c r="N34" s="34"/>
      <c r="O34" s="34"/>
      <c r="P34" s="34"/>
      <c r="Q34" s="34"/>
      <c r="R34" s="34"/>
      <c r="S34" s="34"/>
    </row>
    <row r="35" spans="1:19" s="45" customFormat="1" x14ac:dyDescent="0.3">
      <c r="A35" s="42"/>
      <c r="B35" s="39"/>
      <c r="C35" s="46" t="s">
        <v>46</v>
      </c>
      <c r="D35" s="44" t="s">
        <v>18</v>
      </c>
      <c r="E35" s="30"/>
      <c r="F35" s="30">
        <v>35</v>
      </c>
      <c r="G35" s="32"/>
      <c r="H35" s="40">
        <f t="shared" si="9"/>
        <v>0</v>
      </c>
      <c r="I35" s="30"/>
      <c r="J35" s="30">
        <f t="shared" si="10"/>
        <v>0</v>
      </c>
      <c r="K35" s="30"/>
      <c r="L35" s="30"/>
      <c r="M35" s="33">
        <f t="shared" ref="M35" si="11">L35+J35+H35</f>
        <v>0</v>
      </c>
      <c r="N35" s="34"/>
      <c r="O35" s="34"/>
      <c r="P35" s="34"/>
      <c r="Q35" s="34"/>
      <c r="R35" s="34"/>
      <c r="S35" s="34"/>
    </row>
    <row r="36" spans="1:19" s="45" customFormat="1" ht="30" x14ac:dyDescent="0.25">
      <c r="A36" s="42"/>
      <c r="B36" s="39"/>
      <c r="C36" s="47" t="s">
        <v>47</v>
      </c>
      <c r="D36" s="44" t="s">
        <v>18</v>
      </c>
      <c r="E36" s="30"/>
      <c r="F36" s="30">
        <v>20</v>
      </c>
      <c r="G36" s="32"/>
      <c r="H36" s="40">
        <f t="shared" si="9"/>
        <v>0</v>
      </c>
      <c r="I36" s="30"/>
      <c r="J36" s="30">
        <f t="shared" si="10"/>
        <v>0</v>
      </c>
      <c r="K36" s="30"/>
      <c r="L36" s="30"/>
      <c r="M36" s="33">
        <f t="shared" ref="M36:M42" si="12">L36+J36+H36</f>
        <v>0</v>
      </c>
      <c r="N36" s="34"/>
      <c r="O36" s="34"/>
      <c r="P36" s="34"/>
      <c r="Q36" s="34"/>
      <c r="R36" s="34"/>
      <c r="S36" s="34"/>
    </row>
    <row r="37" spans="1:19" s="45" customFormat="1" ht="30" x14ac:dyDescent="0.25">
      <c r="A37" s="42"/>
      <c r="B37" s="39"/>
      <c r="C37" s="47" t="s">
        <v>48</v>
      </c>
      <c r="D37" s="44" t="s">
        <v>18</v>
      </c>
      <c r="E37" s="30"/>
      <c r="F37" s="30">
        <v>135</v>
      </c>
      <c r="G37" s="32"/>
      <c r="H37" s="40">
        <f t="shared" si="9"/>
        <v>0</v>
      </c>
      <c r="I37" s="30"/>
      <c r="J37" s="30">
        <f t="shared" si="10"/>
        <v>0</v>
      </c>
      <c r="K37" s="30"/>
      <c r="L37" s="30"/>
      <c r="M37" s="33">
        <f t="shared" si="12"/>
        <v>0</v>
      </c>
      <c r="N37" s="34"/>
      <c r="O37" s="34"/>
      <c r="P37" s="34"/>
      <c r="Q37" s="34"/>
      <c r="R37" s="34"/>
      <c r="S37" s="34"/>
    </row>
    <row r="38" spans="1:19" s="45" customFormat="1" ht="16.899999999999999" customHeight="1" x14ac:dyDescent="0.25">
      <c r="A38" s="42"/>
      <c r="B38" s="39"/>
      <c r="C38" s="47" t="s">
        <v>49</v>
      </c>
      <c r="D38" s="44" t="s">
        <v>18</v>
      </c>
      <c r="E38" s="30"/>
      <c r="F38" s="30">
        <v>15</v>
      </c>
      <c r="G38" s="32"/>
      <c r="H38" s="40">
        <f t="shared" si="9"/>
        <v>0</v>
      </c>
      <c r="I38" s="30"/>
      <c r="J38" s="30">
        <f t="shared" si="10"/>
        <v>0</v>
      </c>
      <c r="K38" s="30"/>
      <c r="L38" s="30"/>
      <c r="M38" s="33">
        <f t="shared" si="12"/>
        <v>0</v>
      </c>
      <c r="N38" s="34"/>
      <c r="O38" s="34"/>
      <c r="P38" s="34"/>
      <c r="Q38" s="34"/>
      <c r="R38" s="34"/>
      <c r="S38" s="34"/>
    </row>
    <row r="39" spans="1:19" s="45" customFormat="1" ht="30" x14ac:dyDescent="0.25">
      <c r="A39" s="42"/>
      <c r="B39" s="39"/>
      <c r="C39" s="47" t="s">
        <v>50</v>
      </c>
      <c r="D39" s="44" t="s">
        <v>18</v>
      </c>
      <c r="E39" s="30"/>
      <c r="F39" s="30">
        <v>40</v>
      </c>
      <c r="G39" s="32"/>
      <c r="H39" s="40">
        <f t="shared" si="9"/>
        <v>0</v>
      </c>
      <c r="I39" s="30"/>
      <c r="J39" s="30">
        <f t="shared" si="10"/>
        <v>0</v>
      </c>
      <c r="K39" s="30"/>
      <c r="L39" s="30"/>
      <c r="M39" s="33">
        <f t="shared" si="12"/>
        <v>0</v>
      </c>
      <c r="N39" s="34"/>
      <c r="O39" s="34"/>
      <c r="P39" s="34"/>
      <c r="Q39" s="34"/>
      <c r="R39" s="34"/>
      <c r="S39" s="34"/>
    </row>
    <row r="40" spans="1:19" s="45" customFormat="1" ht="30" x14ac:dyDescent="0.25">
      <c r="A40" s="42"/>
      <c r="B40" s="39"/>
      <c r="C40" s="47" t="s">
        <v>51</v>
      </c>
      <c r="D40" s="44" t="s">
        <v>18</v>
      </c>
      <c r="E40" s="30"/>
      <c r="F40" s="30">
        <v>75</v>
      </c>
      <c r="G40" s="32"/>
      <c r="H40" s="40">
        <f t="shared" si="9"/>
        <v>0</v>
      </c>
      <c r="I40" s="30"/>
      <c r="J40" s="30">
        <f t="shared" si="10"/>
        <v>0</v>
      </c>
      <c r="K40" s="30"/>
      <c r="L40" s="30"/>
      <c r="M40" s="33">
        <f t="shared" si="12"/>
        <v>0</v>
      </c>
      <c r="N40" s="34"/>
      <c r="O40" s="34"/>
      <c r="P40" s="34"/>
      <c r="Q40" s="34"/>
      <c r="R40" s="34"/>
      <c r="S40" s="34"/>
    </row>
    <row r="41" spans="1:19" s="45" customFormat="1" ht="30" x14ac:dyDescent="0.25">
      <c r="A41" s="42"/>
      <c r="B41" s="39"/>
      <c r="C41" s="47" t="s">
        <v>52</v>
      </c>
      <c r="D41" s="44" t="s">
        <v>18</v>
      </c>
      <c r="E41" s="30"/>
      <c r="F41" s="30">
        <v>420</v>
      </c>
      <c r="G41" s="32"/>
      <c r="H41" s="40">
        <f t="shared" si="9"/>
        <v>0</v>
      </c>
      <c r="I41" s="30"/>
      <c r="J41" s="30">
        <f t="shared" si="10"/>
        <v>0</v>
      </c>
      <c r="K41" s="30"/>
      <c r="L41" s="30"/>
      <c r="M41" s="33">
        <f t="shared" si="12"/>
        <v>0</v>
      </c>
      <c r="N41" s="34"/>
      <c r="O41" s="34"/>
      <c r="P41" s="34"/>
      <c r="Q41" s="34"/>
      <c r="R41" s="34"/>
      <c r="S41" s="34"/>
    </row>
    <row r="42" spans="1:19" s="45" customFormat="1" ht="15.6" customHeight="1" x14ac:dyDescent="0.25">
      <c r="A42" s="42"/>
      <c r="B42" s="39"/>
      <c r="C42" s="47" t="s">
        <v>53</v>
      </c>
      <c r="D42" s="44" t="s">
        <v>18</v>
      </c>
      <c r="E42" s="30"/>
      <c r="F42" s="30">
        <v>40</v>
      </c>
      <c r="G42" s="32"/>
      <c r="H42" s="40">
        <f t="shared" si="9"/>
        <v>0</v>
      </c>
      <c r="I42" s="30"/>
      <c r="J42" s="30">
        <f t="shared" si="10"/>
        <v>0</v>
      </c>
      <c r="K42" s="30"/>
      <c r="L42" s="30"/>
      <c r="M42" s="33">
        <f t="shared" si="12"/>
        <v>0</v>
      </c>
      <c r="N42" s="34"/>
      <c r="O42" s="34"/>
      <c r="P42" s="34"/>
      <c r="Q42" s="34"/>
      <c r="R42" s="34"/>
      <c r="S42" s="34"/>
    </row>
    <row r="43" spans="1:19" s="45" customFormat="1" ht="30" x14ac:dyDescent="0.25">
      <c r="A43" s="42"/>
      <c r="B43" s="39"/>
      <c r="C43" s="47" t="s">
        <v>54</v>
      </c>
      <c r="D43" s="44" t="s">
        <v>18</v>
      </c>
      <c r="E43" s="30"/>
      <c r="F43" s="30">
        <v>3</v>
      </c>
      <c r="G43" s="32"/>
      <c r="H43" s="40">
        <f t="shared" si="9"/>
        <v>0</v>
      </c>
      <c r="I43" s="30"/>
      <c r="J43" s="30">
        <f t="shared" si="10"/>
        <v>0</v>
      </c>
      <c r="K43" s="30"/>
      <c r="L43" s="30"/>
      <c r="M43" s="33">
        <f t="shared" ref="M43" si="13">L43+J43+H43</f>
        <v>0</v>
      </c>
      <c r="N43" s="34"/>
      <c r="O43" s="34"/>
      <c r="P43" s="34"/>
      <c r="Q43" s="34"/>
      <c r="R43" s="34"/>
      <c r="S43" s="34"/>
    </row>
    <row r="44" spans="1:19" s="45" customFormat="1" ht="30" x14ac:dyDescent="0.25">
      <c r="A44" s="42"/>
      <c r="B44" s="39"/>
      <c r="C44" s="47" t="s">
        <v>55</v>
      </c>
      <c r="D44" s="44" t="s">
        <v>18</v>
      </c>
      <c r="E44" s="30"/>
      <c r="F44" s="30">
        <v>630</v>
      </c>
      <c r="G44" s="32"/>
      <c r="H44" s="40">
        <f t="shared" si="9"/>
        <v>0</v>
      </c>
      <c r="I44" s="30"/>
      <c r="J44" s="30">
        <f t="shared" si="10"/>
        <v>0</v>
      </c>
      <c r="K44" s="30"/>
      <c r="L44" s="30"/>
      <c r="M44" s="33">
        <f>L44+J44+H44</f>
        <v>0</v>
      </c>
      <c r="N44" s="34"/>
      <c r="O44" s="34"/>
      <c r="P44" s="34"/>
      <c r="Q44" s="34"/>
      <c r="R44" s="34"/>
      <c r="S44" s="34"/>
    </row>
    <row r="45" spans="1:19" s="41" customFormat="1" x14ac:dyDescent="0.25">
      <c r="A45" s="36"/>
      <c r="B45" s="37"/>
      <c r="C45" s="38" t="s">
        <v>40</v>
      </c>
      <c r="D45" s="39" t="s">
        <v>2</v>
      </c>
      <c r="E45" s="40">
        <f>10/100</f>
        <v>0.1</v>
      </c>
      <c r="F45" s="40">
        <f>E45*F32</f>
        <v>74.8</v>
      </c>
      <c r="G45" s="32"/>
      <c r="H45" s="40">
        <f t="shared" si="9"/>
        <v>0</v>
      </c>
      <c r="I45" s="30"/>
      <c r="J45" s="30"/>
      <c r="K45" s="30"/>
      <c r="L45" s="30"/>
      <c r="M45" s="33">
        <f t="shared" ref="M45" si="14">L45+J45+H45</f>
        <v>0</v>
      </c>
      <c r="N45" s="34"/>
      <c r="O45" s="34"/>
      <c r="P45" s="34"/>
      <c r="Q45" s="34"/>
      <c r="R45" s="34"/>
      <c r="S45" s="34"/>
    </row>
    <row r="46" spans="1:19" s="41" customFormat="1" x14ac:dyDescent="0.25">
      <c r="A46" s="36"/>
      <c r="B46" s="37"/>
      <c r="C46" s="21" t="s">
        <v>56</v>
      </c>
      <c r="D46" s="39"/>
      <c r="E46" s="40"/>
      <c r="F46" s="40"/>
      <c r="G46" s="32"/>
      <c r="H46" s="40"/>
      <c r="I46" s="30"/>
      <c r="J46" s="30"/>
      <c r="K46" s="30"/>
      <c r="L46" s="30"/>
      <c r="M46" s="33"/>
      <c r="N46" s="34"/>
      <c r="O46" s="34"/>
      <c r="P46" s="34"/>
      <c r="Q46" s="34"/>
      <c r="R46" s="34"/>
      <c r="S46" s="34"/>
    </row>
    <row r="47" spans="1:19" s="35" customFormat="1" x14ac:dyDescent="0.25">
      <c r="A47" s="26">
        <v>3</v>
      </c>
      <c r="B47" s="27" t="s">
        <v>42</v>
      </c>
      <c r="C47" s="28" t="s">
        <v>43</v>
      </c>
      <c r="D47" s="29" t="s">
        <v>44</v>
      </c>
      <c r="E47" s="30"/>
      <c r="F47" s="31">
        <f>SUM(F51:F58)</f>
        <v>503</v>
      </c>
      <c r="G47" s="32"/>
      <c r="H47" s="32"/>
      <c r="I47" s="30"/>
      <c r="J47" s="30"/>
      <c r="K47" s="30"/>
      <c r="L47" s="30"/>
      <c r="M47" s="33"/>
      <c r="N47" s="34"/>
      <c r="O47" s="34"/>
      <c r="P47" s="34"/>
      <c r="Q47" s="34"/>
      <c r="R47" s="34"/>
      <c r="S47" s="34"/>
    </row>
    <row r="48" spans="1:19" s="41" customFormat="1" x14ac:dyDescent="0.25">
      <c r="A48" s="36"/>
      <c r="B48" s="37"/>
      <c r="C48" s="38" t="s">
        <v>19</v>
      </c>
      <c r="D48" s="39" t="s">
        <v>2</v>
      </c>
      <c r="E48" s="40">
        <f>70.6/100</f>
        <v>0.70599999999999996</v>
      </c>
      <c r="F48" s="40">
        <f>E48*F47</f>
        <v>355.11799999999999</v>
      </c>
      <c r="G48" s="32"/>
      <c r="H48" s="40"/>
      <c r="I48" s="30"/>
      <c r="J48" s="30"/>
      <c r="K48" s="30"/>
      <c r="L48" s="30">
        <f>K48*F48</f>
        <v>0</v>
      </c>
      <c r="M48" s="33">
        <f t="shared" ref="M48" si="15">L48+J48+H48</f>
        <v>0</v>
      </c>
      <c r="N48" s="35"/>
      <c r="O48" s="35"/>
      <c r="P48" s="35"/>
      <c r="Q48" s="35"/>
      <c r="R48" s="35"/>
      <c r="S48" s="35"/>
    </row>
    <row r="49" spans="1:19" s="45" customFormat="1" x14ac:dyDescent="0.3">
      <c r="A49" s="42"/>
      <c r="B49" s="39"/>
      <c r="C49" s="46" t="s">
        <v>57</v>
      </c>
      <c r="D49" s="44" t="s">
        <v>18</v>
      </c>
      <c r="E49" s="30"/>
      <c r="F49" s="30">
        <v>130</v>
      </c>
      <c r="G49" s="32"/>
      <c r="H49" s="40">
        <f t="shared" ref="H49:H62" si="16">G49*F49</f>
        <v>0</v>
      </c>
      <c r="I49" s="30"/>
      <c r="J49" s="30">
        <f t="shared" ref="J49:J61" si="17">I49*F49</f>
        <v>0</v>
      </c>
      <c r="K49" s="30"/>
      <c r="L49" s="30"/>
      <c r="M49" s="33">
        <f>L49+J49+H49</f>
        <v>0</v>
      </c>
      <c r="N49" s="34"/>
      <c r="O49" s="34"/>
      <c r="P49" s="34"/>
      <c r="Q49" s="34"/>
      <c r="R49" s="34"/>
      <c r="S49" s="34"/>
    </row>
    <row r="50" spans="1:19" s="45" customFormat="1" ht="30" x14ac:dyDescent="0.3">
      <c r="A50" s="42"/>
      <c r="B50" s="39"/>
      <c r="C50" s="48" t="s">
        <v>50</v>
      </c>
      <c r="D50" s="44" t="s">
        <v>18</v>
      </c>
      <c r="E50" s="30"/>
      <c r="F50" s="30">
        <v>3</v>
      </c>
      <c r="G50" s="32"/>
      <c r="H50" s="40">
        <f t="shared" si="16"/>
        <v>0</v>
      </c>
      <c r="I50" s="30"/>
      <c r="J50" s="30">
        <f t="shared" si="17"/>
        <v>0</v>
      </c>
      <c r="K50" s="30"/>
      <c r="L50" s="30"/>
      <c r="M50" s="33">
        <f t="shared" ref="M50" si="18">L50+J50+H50</f>
        <v>0</v>
      </c>
      <c r="N50" s="34"/>
      <c r="O50" s="34"/>
      <c r="P50" s="34"/>
      <c r="Q50" s="34"/>
      <c r="R50" s="34"/>
      <c r="S50" s="34"/>
    </row>
    <row r="51" spans="1:19" s="45" customFormat="1" ht="30" x14ac:dyDescent="0.25">
      <c r="A51" s="42"/>
      <c r="B51" s="39"/>
      <c r="C51" s="47" t="s">
        <v>58</v>
      </c>
      <c r="D51" s="44" t="s">
        <v>18</v>
      </c>
      <c r="E51" s="30"/>
      <c r="F51" s="30">
        <v>85</v>
      </c>
      <c r="G51" s="32"/>
      <c r="H51" s="40">
        <f t="shared" si="16"/>
        <v>0</v>
      </c>
      <c r="I51" s="30"/>
      <c r="J51" s="30">
        <f t="shared" si="17"/>
        <v>0</v>
      </c>
      <c r="K51" s="30"/>
      <c r="L51" s="30"/>
      <c r="M51" s="33">
        <f t="shared" ref="M51:M57" si="19">L51+J51+H51</f>
        <v>0</v>
      </c>
      <c r="N51" s="34"/>
      <c r="O51" s="34"/>
      <c r="P51" s="34"/>
      <c r="Q51" s="34"/>
      <c r="R51" s="34"/>
      <c r="S51" s="34"/>
    </row>
    <row r="52" spans="1:19" s="45" customFormat="1" ht="15" customHeight="1" x14ac:dyDescent="0.25">
      <c r="A52" s="42"/>
      <c r="B52" s="39"/>
      <c r="C52" s="47" t="s">
        <v>53</v>
      </c>
      <c r="D52" s="44" t="s">
        <v>18</v>
      </c>
      <c r="E52" s="30"/>
      <c r="F52" s="30">
        <v>15</v>
      </c>
      <c r="G52" s="32"/>
      <c r="H52" s="40">
        <f t="shared" si="16"/>
        <v>0</v>
      </c>
      <c r="I52" s="30"/>
      <c r="J52" s="30">
        <f t="shared" si="17"/>
        <v>0</v>
      </c>
      <c r="K52" s="30"/>
      <c r="L52" s="30"/>
      <c r="M52" s="33">
        <f t="shared" si="19"/>
        <v>0</v>
      </c>
      <c r="N52" s="34"/>
      <c r="O52" s="34"/>
      <c r="P52" s="34"/>
      <c r="Q52" s="34"/>
      <c r="R52" s="34"/>
      <c r="S52" s="34"/>
    </row>
    <row r="53" spans="1:19" s="45" customFormat="1" ht="30" x14ac:dyDescent="0.25">
      <c r="A53" s="42"/>
      <c r="B53" s="39"/>
      <c r="C53" s="47" t="s">
        <v>52</v>
      </c>
      <c r="D53" s="44" t="s">
        <v>18</v>
      </c>
      <c r="E53" s="30"/>
      <c r="F53" s="30">
        <v>40</v>
      </c>
      <c r="G53" s="32"/>
      <c r="H53" s="40">
        <f t="shared" si="16"/>
        <v>0</v>
      </c>
      <c r="I53" s="30"/>
      <c r="J53" s="30">
        <f t="shared" si="17"/>
        <v>0</v>
      </c>
      <c r="K53" s="30"/>
      <c r="L53" s="30"/>
      <c r="M53" s="33">
        <f t="shared" si="19"/>
        <v>0</v>
      </c>
      <c r="N53" s="34"/>
      <c r="O53" s="34"/>
      <c r="P53" s="34"/>
      <c r="Q53" s="34"/>
      <c r="R53" s="34"/>
      <c r="S53" s="34"/>
    </row>
    <row r="54" spans="1:19" s="45" customFormat="1" ht="30" x14ac:dyDescent="0.25">
      <c r="A54" s="42"/>
      <c r="B54" s="39"/>
      <c r="C54" s="47" t="s">
        <v>59</v>
      </c>
      <c r="D54" s="44" t="s">
        <v>18</v>
      </c>
      <c r="E54" s="30"/>
      <c r="F54" s="30">
        <v>5</v>
      </c>
      <c r="G54" s="32"/>
      <c r="H54" s="40">
        <f t="shared" si="16"/>
        <v>0</v>
      </c>
      <c r="I54" s="30"/>
      <c r="J54" s="30">
        <f t="shared" si="17"/>
        <v>0</v>
      </c>
      <c r="K54" s="30"/>
      <c r="L54" s="30"/>
      <c r="M54" s="33">
        <f t="shared" si="19"/>
        <v>0</v>
      </c>
      <c r="N54" s="34"/>
      <c r="O54" s="34"/>
      <c r="P54" s="34"/>
      <c r="Q54" s="34"/>
      <c r="R54" s="34"/>
      <c r="S54" s="34"/>
    </row>
    <row r="55" spans="1:19" s="45" customFormat="1" ht="15.6" customHeight="1" x14ac:dyDescent="0.25">
      <c r="A55" s="42"/>
      <c r="B55" s="39"/>
      <c r="C55" s="47" t="s">
        <v>60</v>
      </c>
      <c r="D55" s="44" t="s">
        <v>18</v>
      </c>
      <c r="E55" s="30"/>
      <c r="F55" s="30">
        <v>40</v>
      </c>
      <c r="G55" s="32"/>
      <c r="H55" s="40">
        <f t="shared" si="16"/>
        <v>0</v>
      </c>
      <c r="I55" s="30"/>
      <c r="J55" s="30">
        <f t="shared" si="17"/>
        <v>0</v>
      </c>
      <c r="K55" s="30"/>
      <c r="L55" s="30"/>
      <c r="M55" s="33">
        <f t="shared" si="19"/>
        <v>0</v>
      </c>
      <c r="N55" s="34"/>
      <c r="O55" s="34"/>
      <c r="P55" s="34"/>
      <c r="Q55" s="34"/>
      <c r="R55" s="34"/>
      <c r="S55" s="34"/>
    </row>
    <row r="56" spans="1:19" s="45" customFormat="1" ht="30" x14ac:dyDescent="0.25">
      <c r="A56" s="42"/>
      <c r="B56" s="39"/>
      <c r="C56" s="47" t="s">
        <v>54</v>
      </c>
      <c r="D56" s="44" t="s">
        <v>18</v>
      </c>
      <c r="E56" s="30"/>
      <c r="F56" s="30">
        <v>5</v>
      </c>
      <c r="G56" s="32"/>
      <c r="H56" s="40">
        <f t="shared" si="16"/>
        <v>0</v>
      </c>
      <c r="I56" s="30"/>
      <c r="J56" s="30">
        <f t="shared" si="17"/>
        <v>0</v>
      </c>
      <c r="K56" s="30"/>
      <c r="L56" s="30"/>
      <c r="M56" s="33">
        <f t="shared" si="19"/>
        <v>0</v>
      </c>
      <c r="N56" s="34"/>
      <c r="O56" s="34"/>
      <c r="P56" s="34"/>
      <c r="Q56" s="34"/>
      <c r="R56" s="34"/>
      <c r="S56" s="34"/>
    </row>
    <row r="57" spans="1:19" s="45" customFormat="1" ht="30" x14ac:dyDescent="0.25">
      <c r="A57" s="42"/>
      <c r="B57" s="39"/>
      <c r="C57" s="47" t="s">
        <v>55</v>
      </c>
      <c r="D57" s="44" t="s">
        <v>18</v>
      </c>
      <c r="E57" s="30"/>
      <c r="F57" s="30">
        <v>310</v>
      </c>
      <c r="G57" s="32"/>
      <c r="H57" s="40">
        <f t="shared" si="16"/>
        <v>0</v>
      </c>
      <c r="I57" s="30"/>
      <c r="J57" s="30">
        <f t="shared" si="17"/>
        <v>0</v>
      </c>
      <c r="K57" s="30"/>
      <c r="L57" s="30"/>
      <c r="M57" s="33">
        <f t="shared" si="19"/>
        <v>0</v>
      </c>
      <c r="N57" s="34"/>
      <c r="O57" s="34"/>
      <c r="P57" s="34"/>
      <c r="Q57" s="34"/>
      <c r="R57" s="34"/>
      <c r="S57" s="34"/>
    </row>
    <row r="58" spans="1:19" s="45" customFormat="1" ht="30" x14ac:dyDescent="0.25">
      <c r="A58" s="42"/>
      <c r="B58" s="39"/>
      <c r="C58" s="47" t="s">
        <v>61</v>
      </c>
      <c r="D58" s="44" t="s">
        <v>18</v>
      </c>
      <c r="E58" s="30"/>
      <c r="F58" s="30">
        <v>3</v>
      </c>
      <c r="G58" s="32"/>
      <c r="H58" s="40">
        <f t="shared" si="16"/>
        <v>0</v>
      </c>
      <c r="I58" s="30"/>
      <c r="J58" s="30">
        <f t="shared" si="17"/>
        <v>0</v>
      </c>
      <c r="K58" s="30"/>
      <c r="L58" s="30"/>
      <c r="M58" s="33">
        <f t="shared" ref="M58" si="20">L58+J58+H58</f>
        <v>0</v>
      </c>
      <c r="N58" s="34"/>
      <c r="O58" s="34"/>
      <c r="P58" s="34"/>
      <c r="Q58" s="34"/>
      <c r="R58" s="34"/>
      <c r="S58" s="34"/>
    </row>
    <row r="59" spans="1:19" s="45" customFormat="1" ht="30" x14ac:dyDescent="0.25">
      <c r="A59" s="42"/>
      <c r="B59" s="39"/>
      <c r="C59" s="47" t="s">
        <v>62</v>
      </c>
      <c r="D59" s="44" t="s">
        <v>18</v>
      </c>
      <c r="E59" s="30"/>
      <c r="F59" s="30">
        <v>635</v>
      </c>
      <c r="G59" s="32"/>
      <c r="H59" s="40">
        <f t="shared" si="16"/>
        <v>0</v>
      </c>
      <c r="I59" s="30"/>
      <c r="J59" s="30">
        <f t="shared" si="17"/>
        <v>0</v>
      </c>
      <c r="K59" s="30"/>
      <c r="L59" s="30"/>
      <c r="M59" s="33">
        <f>L59+J59+H59</f>
        <v>0</v>
      </c>
      <c r="N59" s="34"/>
      <c r="O59" s="34"/>
      <c r="P59" s="34"/>
      <c r="Q59" s="34"/>
      <c r="R59" s="34"/>
      <c r="S59" s="34"/>
    </row>
    <row r="60" spans="1:19" s="45" customFormat="1" ht="30" x14ac:dyDescent="0.25">
      <c r="A60" s="42"/>
      <c r="B60" s="39"/>
      <c r="C60" s="47" t="s">
        <v>63</v>
      </c>
      <c r="D60" s="44" t="s">
        <v>18</v>
      </c>
      <c r="E60" s="30"/>
      <c r="F60" s="30">
        <v>75</v>
      </c>
      <c r="G60" s="32"/>
      <c r="H60" s="40">
        <f t="shared" si="16"/>
        <v>0</v>
      </c>
      <c r="I60" s="30"/>
      <c r="J60" s="30">
        <f t="shared" si="17"/>
        <v>0</v>
      </c>
      <c r="K60" s="30"/>
      <c r="L60" s="30"/>
      <c r="M60" s="33">
        <f>L60+J60+H60</f>
        <v>0</v>
      </c>
      <c r="N60" s="34"/>
      <c r="O60" s="34"/>
      <c r="P60" s="34"/>
      <c r="Q60" s="34"/>
      <c r="R60" s="34"/>
      <c r="S60" s="34"/>
    </row>
    <row r="61" spans="1:19" s="45" customFormat="1" ht="30" x14ac:dyDescent="0.25">
      <c r="A61" s="42"/>
      <c r="B61" s="39"/>
      <c r="C61" s="47" t="s">
        <v>64</v>
      </c>
      <c r="D61" s="44" t="s">
        <v>18</v>
      </c>
      <c r="E61" s="30"/>
      <c r="F61" s="30">
        <v>130</v>
      </c>
      <c r="G61" s="32"/>
      <c r="H61" s="40">
        <f t="shared" si="16"/>
        <v>0</v>
      </c>
      <c r="I61" s="30"/>
      <c r="J61" s="30">
        <f t="shared" si="17"/>
        <v>0</v>
      </c>
      <c r="K61" s="30"/>
      <c r="L61" s="30"/>
      <c r="M61" s="33">
        <f>L61+J61+H61</f>
        <v>0</v>
      </c>
      <c r="N61" s="34"/>
      <c r="O61" s="34"/>
      <c r="P61" s="34"/>
      <c r="Q61" s="34"/>
      <c r="R61" s="34"/>
      <c r="S61" s="34"/>
    </row>
    <row r="62" spans="1:19" s="41" customFormat="1" x14ac:dyDescent="0.25">
      <c r="A62" s="36"/>
      <c r="B62" s="37"/>
      <c r="C62" s="38" t="s">
        <v>40</v>
      </c>
      <c r="D62" s="39" t="s">
        <v>2</v>
      </c>
      <c r="E62" s="40">
        <f>10/100</f>
        <v>0.1</v>
      </c>
      <c r="F62" s="40">
        <f>E62*F47</f>
        <v>50.300000000000004</v>
      </c>
      <c r="G62" s="32"/>
      <c r="H62" s="40">
        <f t="shared" si="16"/>
        <v>0</v>
      </c>
      <c r="I62" s="30"/>
      <c r="J62" s="30"/>
      <c r="K62" s="30"/>
      <c r="L62" s="30"/>
      <c r="M62" s="33">
        <f t="shared" ref="M62" si="21">L62+J62+H62</f>
        <v>0</v>
      </c>
      <c r="N62" s="34"/>
      <c r="O62" s="34"/>
      <c r="P62" s="34"/>
      <c r="Q62" s="34"/>
      <c r="R62" s="34"/>
      <c r="S62" s="34"/>
    </row>
    <row r="63" spans="1:19" s="41" customFormat="1" x14ac:dyDescent="0.25">
      <c r="A63" s="36"/>
      <c r="B63" s="37"/>
      <c r="C63" s="21" t="s">
        <v>65</v>
      </c>
      <c r="D63" s="39"/>
      <c r="E63" s="40"/>
      <c r="F63" s="40"/>
      <c r="G63" s="32"/>
      <c r="H63" s="40"/>
      <c r="I63" s="30"/>
      <c r="J63" s="30"/>
      <c r="K63" s="30"/>
      <c r="L63" s="30"/>
      <c r="M63" s="33"/>
      <c r="N63" s="34"/>
      <c r="O63" s="34"/>
      <c r="P63" s="34"/>
      <c r="Q63" s="34"/>
      <c r="R63" s="34"/>
      <c r="S63" s="34"/>
    </row>
    <row r="64" spans="1:19" s="35" customFormat="1" ht="30" x14ac:dyDescent="0.25">
      <c r="A64" s="26">
        <v>4</v>
      </c>
      <c r="B64" s="27" t="s">
        <v>66</v>
      </c>
      <c r="C64" s="28" t="s">
        <v>67</v>
      </c>
      <c r="D64" s="29" t="s">
        <v>44</v>
      </c>
      <c r="E64" s="30"/>
      <c r="F64" s="31">
        <v>1</v>
      </c>
      <c r="G64" s="32"/>
      <c r="H64" s="32"/>
      <c r="I64" s="30"/>
      <c r="J64" s="30"/>
      <c r="K64" s="30"/>
      <c r="L64" s="30"/>
      <c r="M64" s="33"/>
      <c r="N64" s="34"/>
      <c r="O64" s="34"/>
      <c r="P64" s="34"/>
      <c r="Q64" s="34"/>
      <c r="R64" s="34"/>
      <c r="S64" s="34"/>
    </row>
    <row r="65" spans="1:19" s="41" customFormat="1" x14ac:dyDescent="0.25">
      <c r="A65" s="36"/>
      <c r="B65" s="37"/>
      <c r="C65" s="38" t="s">
        <v>68</v>
      </c>
      <c r="D65" s="39" t="s">
        <v>44</v>
      </c>
      <c r="E65" s="40">
        <v>1</v>
      </c>
      <c r="F65" s="40">
        <f>E65*F64</f>
        <v>1</v>
      </c>
      <c r="G65" s="32"/>
      <c r="H65" s="40"/>
      <c r="I65" s="30"/>
      <c r="J65" s="30">
        <f>I65*F65</f>
        <v>0</v>
      </c>
      <c r="K65" s="30"/>
      <c r="L65" s="30"/>
      <c r="M65" s="33">
        <f t="shared" ref="M65:M68" si="22">L65+J65+H65</f>
        <v>0</v>
      </c>
      <c r="N65" s="49"/>
      <c r="O65" s="49"/>
      <c r="P65" s="49"/>
      <c r="Q65" s="49"/>
      <c r="R65" s="49"/>
      <c r="S65" s="49"/>
    </row>
    <row r="66" spans="1:19" s="41" customFormat="1" x14ac:dyDescent="0.25">
      <c r="A66" s="36"/>
      <c r="B66" s="37"/>
      <c r="C66" s="38" t="s">
        <v>19</v>
      </c>
      <c r="D66" s="39" t="s">
        <v>2</v>
      </c>
      <c r="E66" s="40">
        <v>0.76</v>
      </c>
      <c r="F66" s="40">
        <f>E66*F64</f>
        <v>0.76</v>
      </c>
      <c r="G66" s="32"/>
      <c r="H66" s="40"/>
      <c r="I66" s="30"/>
      <c r="J66" s="30"/>
      <c r="K66" s="30"/>
      <c r="L66" s="30">
        <f>K66*F66</f>
        <v>0</v>
      </c>
      <c r="M66" s="33">
        <f t="shared" si="22"/>
        <v>0</v>
      </c>
      <c r="N66" s="35"/>
      <c r="O66" s="35"/>
      <c r="P66" s="35"/>
      <c r="Q66" s="35"/>
      <c r="R66" s="35"/>
      <c r="S66" s="35"/>
    </row>
    <row r="67" spans="1:19" s="45" customFormat="1" x14ac:dyDescent="0.25">
      <c r="A67" s="42"/>
      <c r="B67" s="50"/>
      <c r="C67" s="43" t="s">
        <v>69</v>
      </c>
      <c r="D67" s="44" t="s">
        <v>70</v>
      </c>
      <c r="E67" s="30">
        <v>1</v>
      </c>
      <c r="F67" s="30">
        <f>E67*F64</f>
        <v>1</v>
      </c>
      <c r="G67" s="32"/>
      <c r="H67" s="40">
        <f>G67*F67</f>
        <v>0</v>
      </c>
      <c r="I67" s="30"/>
      <c r="J67" s="30"/>
      <c r="K67" s="30"/>
      <c r="L67" s="30"/>
      <c r="M67" s="33">
        <f t="shared" si="22"/>
        <v>0</v>
      </c>
      <c r="N67" s="34"/>
      <c r="O67" s="34"/>
      <c r="P67" s="34"/>
      <c r="Q67" s="34"/>
      <c r="R67" s="34"/>
      <c r="S67" s="34"/>
    </row>
    <row r="68" spans="1:19" s="41" customFormat="1" x14ac:dyDescent="0.25">
      <c r="A68" s="36"/>
      <c r="B68" s="37"/>
      <c r="C68" s="38" t="s">
        <v>40</v>
      </c>
      <c r="D68" s="39" t="s">
        <v>2</v>
      </c>
      <c r="E68" s="40">
        <v>5.8</v>
      </c>
      <c r="F68" s="40">
        <f>E68*F64</f>
        <v>5.8</v>
      </c>
      <c r="G68" s="32"/>
      <c r="H68" s="40">
        <f>G68*F68</f>
        <v>0</v>
      </c>
      <c r="I68" s="30"/>
      <c r="J68" s="30"/>
      <c r="K68" s="30"/>
      <c r="L68" s="30"/>
      <c r="M68" s="33">
        <f t="shared" si="22"/>
        <v>0</v>
      </c>
      <c r="N68" s="34"/>
      <c r="O68" s="34"/>
      <c r="P68" s="34"/>
      <c r="Q68" s="34"/>
      <c r="R68" s="34"/>
      <c r="S68" s="34"/>
    </row>
    <row r="69" spans="1:19" s="35" customFormat="1" x14ac:dyDescent="0.25">
      <c r="A69" s="26">
        <v>5</v>
      </c>
      <c r="B69" s="27"/>
      <c r="C69" s="28" t="s">
        <v>71</v>
      </c>
      <c r="D69" s="29" t="s">
        <v>44</v>
      </c>
      <c r="E69" s="30"/>
      <c r="F69" s="31">
        <v>2</v>
      </c>
      <c r="G69" s="32"/>
      <c r="H69" s="32"/>
      <c r="I69" s="30"/>
      <c r="J69" s="30"/>
      <c r="K69" s="30"/>
      <c r="L69" s="30"/>
      <c r="M69" s="33"/>
      <c r="N69" s="34"/>
      <c r="O69" s="34"/>
      <c r="P69" s="34"/>
      <c r="Q69" s="34"/>
      <c r="R69" s="34"/>
      <c r="S69" s="34"/>
    </row>
    <row r="70" spans="1:19" s="41" customFormat="1" x14ac:dyDescent="0.25">
      <c r="A70" s="36"/>
      <c r="B70" s="37"/>
      <c r="C70" s="38" t="s">
        <v>68</v>
      </c>
      <c r="D70" s="39" t="s">
        <v>44</v>
      </c>
      <c r="E70" s="40">
        <v>1</v>
      </c>
      <c r="F70" s="40">
        <f>E70*F69</f>
        <v>2</v>
      </c>
      <c r="G70" s="32"/>
      <c r="H70" s="40"/>
      <c r="I70" s="30"/>
      <c r="J70" s="30">
        <f>I70*F70</f>
        <v>0</v>
      </c>
      <c r="K70" s="30"/>
      <c r="L70" s="30"/>
      <c r="M70" s="33">
        <f t="shared" ref="M70:M72" si="23">L70+J70+H70</f>
        <v>0</v>
      </c>
      <c r="N70" s="49"/>
      <c r="O70" s="49"/>
      <c r="P70" s="49"/>
      <c r="Q70" s="49"/>
      <c r="R70" s="49"/>
      <c r="S70" s="49"/>
    </row>
    <row r="71" spans="1:19" s="45" customFormat="1" x14ac:dyDescent="0.25">
      <c r="A71" s="42"/>
      <c r="B71" s="50"/>
      <c r="C71" s="43" t="s">
        <v>72</v>
      </c>
      <c r="D71" s="44" t="s">
        <v>70</v>
      </c>
      <c r="E71" s="30"/>
      <c r="F71" s="30">
        <v>1</v>
      </c>
      <c r="G71" s="32"/>
      <c r="H71" s="40">
        <f>G71*F71</f>
        <v>0</v>
      </c>
      <c r="I71" s="30"/>
      <c r="J71" s="30"/>
      <c r="K71" s="30"/>
      <c r="L71" s="30"/>
      <c r="M71" s="33">
        <f t="shared" si="23"/>
        <v>0</v>
      </c>
      <c r="N71" s="34"/>
      <c r="O71" s="34"/>
      <c r="P71" s="34"/>
      <c r="Q71" s="34"/>
      <c r="R71" s="34"/>
      <c r="S71" s="34"/>
    </row>
    <row r="72" spans="1:19" s="41" customFormat="1" x14ac:dyDescent="0.25">
      <c r="A72" s="36"/>
      <c r="B72" s="37"/>
      <c r="C72" s="38" t="s">
        <v>73</v>
      </c>
      <c r="D72" s="44" t="s">
        <v>70</v>
      </c>
      <c r="E72" s="40"/>
      <c r="F72" s="30">
        <v>1</v>
      </c>
      <c r="G72" s="32"/>
      <c r="H72" s="40">
        <f>G72*F72</f>
        <v>0</v>
      </c>
      <c r="I72" s="30"/>
      <c r="J72" s="30"/>
      <c r="K72" s="30"/>
      <c r="L72" s="30"/>
      <c r="M72" s="33">
        <f t="shared" si="23"/>
        <v>0</v>
      </c>
      <c r="N72" s="34"/>
      <c r="O72" s="34"/>
      <c r="P72" s="34"/>
      <c r="Q72" s="34"/>
      <c r="R72" s="34"/>
      <c r="S72" s="34"/>
    </row>
    <row r="73" spans="1:19" s="35" customFormat="1" ht="30" x14ac:dyDescent="0.25">
      <c r="A73" s="26">
        <v>6</v>
      </c>
      <c r="B73" s="27" t="s">
        <v>74</v>
      </c>
      <c r="C73" s="28" t="s">
        <v>75</v>
      </c>
      <c r="D73" s="29" t="s">
        <v>18</v>
      </c>
      <c r="E73" s="30"/>
      <c r="F73" s="31">
        <f>SUM(F76:F77)</f>
        <v>40</v>
      </c>
      <c r="G73" s="32"/>
      <c r="H73" s="32"/>
      <c r="I73" s="30"/>
      <c r="J73" s="30"/>
      <c r="K73" s="30"/>
      <c r="L73" s="30"/>
      <c r="M73" s="33"/>
      <c r="N73" s="34"/>
      <c r="O73" s="34"/>
      <c r="P73" s="34"/>
      <c r="Q73" s="34"/>
      <c r="R73" s="34"/>
      <c r="S73" s="34"/>
    </row>
    <row r="74" spans="1:19" s="41" customFormat="1" x14ac:dyDescent="0.25">
      <c r="A74" s="36"/>
      <c r="B74" s="37"/>
      <c r="C74" s="38" t="s">
        <v>68</v>
      </c>
      <c r="D74" s="44" t="s">
        <v>18</v>
      </c>
      <c r="E74" s="40">
        <v>1</v>
      </c>
      <c r="F74" s="40">
        <f>E74*F73</f>
        <v>40</v>
      </c>
      <c r="G74" s="32"/>
      <c r="H74" s="40"/>
      <c r="I74" s="30"/>
      <c r="J74" s="30">
        <f>I74*F74</f>
        <v>0</v>
      </c>
      <c r="K74" s="30"/>
      <c r="L74" s="30"/>
      <c r="M74" s="33">
        <f t="shared" ref="M74:M79" si="24">L74+J74+H74</f>
        <v>0</v>
      </c>
      <c r="N74" s="49"/>
      <c r="O74" s="49"/>
      <c r="P74" s="49"/>
      <c r="Q74" s="49"/>
      <c r="R74" s="49"/>
      <c r="S74" s="49"/>
    </row>
    <row r="75" spans="1:19" s="41" customFormat="1" x14ac:dyDescent="0.25">
      <c r="A75" s="36"/>
      <c r="B75" s="37"/>
      <c r="C75" s="38" t="s">
        <v>19</v>
      </c>
      <c r="D75" s="39" t="s">
        <v>2</v>
      </c>
      <c r="E75" s="40">
        <f>0.9/100</f>
        <v>9.0000000000000011E-3</v>
      </c>
      <c r="F75" s="40">
        <f>E75*F73</f>
        <v>0.36000000000000004</v>
      </c>
      <c r="G75" s="32"/>
      <c r="H75" s="40"/>
      <c r="I75" s="30"/>
      <c r="J75" s="30"/>
      <c r="K75" s="30"/>
      <c r="L75" s="30">
        <f>K75*F75</f>
        <v>0</v>
      </c>
      <c r="M75" s="33">
        <f t="shared" si="24"/>
        <v>0</v>
      </c>
      <c r="N75" s="35"/>
      <c r="O75" s="35"/>
      <c r="P75" s="35"/>
      <c r="Q75" s="35"/>
      <c r="R75" s="35"/>
      <c r="S75" s="35"/>
    </row>
    <row r="76" spans="1:19" s="45" customFormat="1" x14ac:dyDescent="0.25">
      <c r="A76" s="42"/>
      <c r="B76" s="50"/>
      <c r="C76" s="43" t="s">
        <v>76</v>
      </c>
      <c r="D76" s="44" t="s">
        <v>18</v>
      </c>
      <c r="E76" s="30"/>
      <c r="F76" s="30">
        <v>15</v>
      </c>
      <c r="G76" s="32"/>
      <c r="H76" s="40">
        <f>G76*F76</f>
        <v>0</v>
      </c>
      <c r="I76" s="30"/>
      <c r="J76" s="30"/>
      <c r="K76" s="30"/>
      <c r="L76" s="30"/>
      <c r="M76" s="33">
        <f t="shared" si="24"/>
        <v>0</v>
      </c>
      <c r="N76" s="34"/>
      <c r="O76" s="34"/>
      <c r="P76" s="34"/>
      <c r="Q76" s="34"/>
      <c r="R76" s="34"/>
      <c r="S76" s="34"/>
    </row>
    <row r="77" spans="1:19" s="45" customFormat="1" x14ac:dyDescent="0.25">
      <c r="A77" s="42"/>
      <c r="B77" s="50"/>
      <c r="C77" s="43" t="s">
        <v>77</v>
      </c>
      <c r="D77" s="44" t="s">
        <v>18</v>
      </c>
      <c r="E77" s="30"/>
      <c r="F77" s="30">
        <v>25</v>
      </c>
      <c r="G77" s="32"/>
      <c r="H77" s="40">
        <f>G77*F77</f>
        <v>0</v>
      </c>
      <c r="I77" s="30"/>
      <c r="J77" s="30"/>
      <c r="K77" s="30"/>
      <c r="L77" s="30"/>
      <c r="M77" s="33">
        <f t="shared" si="24"/>
        <v>0</v>
      </c>
      <c r="N77" s="34"/>
      <c r="O77" s="34"/>
      <c r="P77" s="34"/>
      <c r="Q77" s="34"/>
      <c r="R77" s="34"/>
      <c r="S77" s="34"/>
    </row>
    <row r="78" spans="1:19" s="45" customFormat="1" x14ac:dyDescent="0.25">
      <c r="A78" s="51"/>
      <c r="B78" s="50"/>
      <c r="C78" s="43" t="s">
        <v>78</v>
      </c>
      <c r="D78" s="44" t="s">
        <v>18</v>
      </c>
      <c r="E78" s="52"/>
      <c r="F78" s="52">
        <v>25</v>
      </c>
      <c r="G78" s="32"/>
      <c r="H78" s="40">
        <f>G78*F78</f>
        <v>0</v>
      </c>
      <c r="I78" s="30"/>
      <c r="J78" s="30"/>
      <c r="K78" s="30"/>
      <c r="L78" s="30"/>
      <c r="M78" s="33">
        <f t="shared" si="24"/>
        <v>0</v>
      </c>
      <c r="N78" s="34"/>
      <c r="O78" s="34"/>
      <c r="P78" s="34"/>
      <c r="Q78" s="34"/>
      <c r="R78" s="34"/>
      <c r="S78" s="34"/>
    </row>
    <row r="79" spans="1:19" s="41" customFormat="1" x14ac:dyDescent="0.25">
      <c r="A79" s="36"/>
      <c r="B79" s="37"/>
      <c r="C79" s="38" t="s">
        <v>40</v>
      </c>
      <c r="D79" s="39" t="s">
        <v>2</v>
      </c>
      <c r="E79" s="40">
        <f>0.13</f>
        <v>0.13</v>
      </c>
      <c r="F79" s="40">
        <f>E79*F73</f>
        <v>5.2</v>
      </c>
      <c r="G79" s="32"/>
      <c r="H79" s="40">
        <f>G79*F79</f>
        <v>0</v>
      </c>
      <c r="I79" s="30"/>
      <c r="J79" s="30"/>
      <c r="K79" s="30"/>
      <c r="L79" s="30"/>
      <c r="M79" s="33">
        <f t="shared" si="24"/>
        <v>0</v>
      </c>
      <c r="N79" s="34"/>
      <c r="O79" s="34"/>
      <c r="P79" s="34"/>
      <c r="Q79" s="34"/>
      <c r="R79" s="34"/>
      <c r="S79" s="34"/>
    </row>
    <row r="80" spans="1:19" s="35" customFormat="1" ht="30" x14ac:dyDescent="0.25">
      <c r="A80" s="26">
        <v>7</v>
      </c>
      <c r="B80" s="27" t="s">
        <v>66</v>
      </c>
      <c r="C80" s="28" t="s">
        <v>79</v>
      </c>
      <c r="D80" s="29" t="s">
        <v>44</v>
      </c>
      <c r="E80" s="30"/>
      <c r="F80" s="31">
        <v>1</v>
      </c>
      <c r="G80" s="32"/>
      <c r="H80" s="32"/>
      <c r="I80" s="30"/>
      <c r="J80" s="30"/>
      <c r="K80" s="30"/>
      <c r="L80" s="30"/>
      <c r="M80" s="33"/>
      <c r="N80" s="34"/>
      <c r="O80" s="34"/>
      <c r="P80" s="34"/>
      <c r="Q80" s="34"/>
      <c r="R80" s="34"/>
      <c r="S80" s="34"/>
    </row>
    <row r="81" spans="1:19" s="41" customFormat="1" x14ac:dyDescent="0.25">
      <c r="A81" s="36"/>
      <c r="B81" s="37"/>
      <c r="C81" s="38" t="s">
        <v>68</v>
      </c>
      <c r="D81" s="39" t="s">
        <v>44</v>
      </c>
      <c r="E81" s="40">
        <v>1</v>
      </c>
      <c r="F81" s="40">
        <f>E81*F80</f>
        <v>1</v>
      </c>
      <c r="G81" s="32"/>
      <c r="H81" s="40"/>
      <c r="I81" s="30"/>
      <c r="J81" s="30">
        <f>I81*F81</f>
        <v>0</v>
      </c>
      <c r="K81" s="30"/>
      <c r="L81" s="30"/>
      <c r="M81" s="33">
        <f t="shared" ref="M81:M84" si="25">L81+J81+H81</f>
        <v>0</v>
      </c>
      <c r="N81" s="49"/>
      <c r="O81" s="49"/>
      <c r="P81" s="49"/>
      <c r="Q81" s="49"/>
      <c r="R81" s="49"/>
      <c r="S81" s="49"/>
    </row>
    <row r="82" spans="1:19" s="41" customFormat="1" x14ac:dyDescent="0.25">
      <c r="A82" s="36"/>
      <c r="B82" s="37"/>
      <c r="C82" s="38" t="s">
        <v>19</v>
      </c>
      <c r="D82" s="39" t="s">
        <v>2</v>
      </c>
      <c r="E82" s="40">
        <v>0.76</v>
      </c>
      <c r="F82" s="40">
        <f>E82*F80</f>
        <v>0.76</v>
      </c>
      <c r="G82" s="32"/>
      <c r="H82" s="40"/>
      <c r="I82" s="30"/>
      <c r="J82" s="30"/>
      <c r="K82" s="30"/>
      <c r="L82" s="30">
        <f>K82*F82</f>
        <v>0</v>
      </c>
      <c r="M82" s="33">
        <f t="shared" si="25"/>
        <v>0</v>
      </c>
      <c r="N82" s="35"/>
      <c r="O82" s="35"/>
      <c r="P82" s="35"/>
      <c r="Q82" s="35"/>
      <c r="R82" s="35"/>
      <c r="S82" s="35"/>
    </row>
    <row r="83" spans="1:19" s="45" customFormat="1" x14ac:dyDescent="0.25">
      <c r="A83" s="42"/>
      <c r="B83" s="50"/>
      <c r="C83" s="43" t="s">
        <v>69</v>
      </c>
      <c r="D83" s="44" t="s">
        <v>70</v>
      </c>
      <c r="E83" s="30">
        <v>1</v>
      </c>
      <c r="F83" s="30">
        <f>E83*F80</f>
        <v>1</v>
      </c>
      <c r="G83" s="32"/>
      <c r="H83" s="40">
        <f>G83*F83</f>
        <v>0</v>
      </c>
      <c r="I83" s="30"/>
      <c r="J83" s="30"/>
      <c r="K83" s="30"/>
      <c r="L83" s="30"/>
      <c r="M83" s="33">
        <f t="shared" si="25"/>
        <v>0</v>
      </c>
      <c r="N83" s="34"/>
      <c r="O83" s="34"/>
      <c r="P83" s="34"/>
      <c r="Q83" s="34"/>
      <c r="R83" s="34"/>
      <c r="S83" s="34"/>
    </row>
    <row r="84" spans="1:19" s="41" customFormat="1" x14ac:dyDescent="0.25">
      <c r="A84" s="36"/>
      <c r="B84" s="37"/>
      <c r="C84" s="38" t="s">
        <v>40</v>
      </c>
      <c r="D84" s="39" t="s">
        <v>2</v>
      </c>
      <c r="E84" s="40">
        <v>5.8</v>
      </c>
      <c r="F84" s="40">
        <f>E84*F80</f>
        <v>5.8</v>
      </c>
      <c r="G84" s="32"/>
      <c r="H84" s="40">
        <f>G84*F84</f>
        <v>0</v>
      </c>
      <c r="I84" s="30"/>
      <c r="J84" s="30"/>
      <c r="K84" s="30"/>
      <c r="L84" s="30"/>
      <c r="M84" s="33">
        <f t="shared" si="25"/>
        <v>0</v>
      </c>
      <c r="N84" s="34"/>
      <c r="O84" s="34"/>
      <c r="P84" s="34"/>
      <c r="Q84" s="34"/>
      <c r="R84" s="34"/>
      <c r="S84" s="34"/>
    </row>
    <row r="85" spans="1:19" s="35" customFormat="1" ht="30" x14ac:dyDescent="0.25">
      <c r="A85" s="26">
        <v>8</v>
      </c>
      <c r="B85" s="27" t="s">
        <v>66</v>
      </c>
      <c r="C85" s="28" t="s">
        <v>80</v>
      </c>
      <c r="D85" s="29" t="s">
        <v>44</v>
      </c>
      <c r="E85" s="30"/>
      <c r="F85" s="31">
        <v>1</v>
      </c>
      <c r="G85" s="32"/>
      <c r="H85" s="32"/>
      <c r="I85" s="30"/>
      <c r="J85" s="30"/>
      <c r="K85" s="30"/>
      <c r="L85" s="30"/>
      <c r="M85" s="33"/>
      <c r="N85" s="34"/>
      <c r="O85" s="34"/>
      <c r="P85" s="34"/>
      <c r="Q85" s="34"/>
      <c r="R85" s="34"/>
      <c r="S85" s="34"/>
    </row>
    <row r="86" spans="1:19" s="41" customFormat="1" x14ac:dyDescent="0.25">
      <c r="A86" s="36"/>
      <c r="B86" s="37"/>
      <c r="C86" s="38" t="s">
        <v>68</v>
      </c>
      <c r="D86" s="39" t="s">
        <v>44</v>
      </c>
      <c r="E86" s="40">
        <v>1</v>
      </c>
      <c r="F86" s="40">
        <f>E86*F85</f>
        <v>1</v>
      </c>
      <c r="G86" s="32"/>
      <c r="H86" s="40"/>
      <c r="I86" s="30"/>
      <c r="J86" s="30">
        <f>I86*F86</f>
        <v>0</v>
      </c>
      <c r="K86" s="30"/>
      <c r="L86" s="30"/>
      <c r="M86" s="33">
        <f t="shared" ref="M86:M96" si="26">L86+J86+H86</f>
        <v>0</v>
      </c>
      <c r="N86" s="49"/>
      <c r="O86" s="49"/>
      <c r="P86" s="49"/>
      <c r="Q86" s="49"/>
      <c r="R86" s="49"/>
      <c r="S86" s="49"/>
    </row>
    <row r="87" spans="1:19" s="41" customFormat="1" x14ac:dyDescent="0.25">
      <c r="A87" s="36"/>
      <c r="B87" s="37"/>
      <c r="C87" s="38" t="s">
        <v>19</v>
      </c>
      <c r="D87" s="39" t="s">
        <v>2</v>
      </c>
      <c r="E87" s="40">
        <v>0.76</v>
      </c>
      <c r="F87" s="40">
        <f>E87*F85</f>
        <v>0.76</v>
      </c>
      <c r="G87" s="32"/>
      <c r="H87" s="40"/>
      <c r="I87" s="30"/>
      <c r="J87" s="30"/>
      <c r="K87" s="30"/>
      <c r="L87" s="30">
        <f>K87*F87</f>
        <v>0</v>
      </c>
      <c r="M87" s="33">
        <f t="shared" si="26"/>
        <v>0</v>
      </c>
      <c r="N87" s="35"/>
      <c r="O87" s="35"/>
      <c r="P87" s="35"/>
      <c r="Q87" s="35"/>
      <c r="R87" s="35"/>
      <c r="S87" s="35"/>
    </row>
    <row r="88" spans="1:19" s="45" customFormat="1" ht="30" x14ac:dyDescent="0.25">
      <c r="A88" s="42"/>
      <c r="B88" s="50"/>
      <c r="C88" s="43" t="s">
        <v>80</v>
      </c>
      <c r="D88" s="44" t="s">
        <v>70</v>
      </c>
      <c r="E88" s="30">
        <v>1</v>
      </c>
      <c r="F88" s="30">
        <f>E88*F85</f>
        <v>1</v>
      </c>
      <c r="G88" s="32"/>
      <c r="H88" s="40">
        <f t="shared" ref="H88:H96" si="27">G88*F88</f>
        <v>0</v>
      </c>
      <c r="I88" s="30"/>
      <c r="J88" s="30"/>
      <c r="K88" s="30"/>
      <c r="L88" s="30"/>
      <c r="M88" s="33">
        <f t="shared" si="26"/>
        <v>0</v>
      </c>
      <c r="N88" s="34"/>
      <c r="O88" s="34"/>
      <c r="P88" s="34"/>
      <c r="Q88" s="34"/>
      <c r="R88" s="34"/>
      <c r="S88" s="34"/>
    </row>
    <row r="89" spans="1:19" s="45" customFormat="1" x14ac:dyDescent="0.25">
      <c r="A89" s="42"/>
      <c r="B89" s="50"/>
      <c r="C89" s="43" t="s">
        <v>81</v>
      </c>
      <c r="D89" s="44" t="s">
        <v>44</v>
      </c>
      <c r="E89" s="30"/>
      <c r="F89" s="30">
        <v>22</v>
      </c>
      <c r="G89" s="32"/>
      <c r="H89" s="40">
        <f t="shared" si="27"/>
        <v>0</v>
      </c>
      <c r="I89" s="30"/>
      <c r="J89" s="30"/>
      <c r="K89" s="30"/>
      <c r="L89" s="30"/>
      <c r="M89" s="33">
        <f t="shared" si="26"/>
        <v>0</v>
      </c>
      <c r="N89" s="34"/>
      <c r="O89" s="34"/>
      <c r="P89" s="34"/>
      <c r="Q89" s="34"/>
      <c r="R89" s="34"/>
      <c r="S89" s="34"/>
    </row>
    <row r="90" spans="1:19" s="45" customFormat="1" x14ac:dyDescent="0.25">
      <c r="A90" s="42"/>
      <c r="B90" s="50"/>
      <c r="C90" s="43" t="s">
        <v>82</v>
      </c>
      <c r="D90" s="44" t="s">
        <v>18</v>
      </c>
      <c r="E90" s="30"/>
      <c r="F90" s="30">
        <v>10</v>
      </c>
      <c r="G90" s="32"/>
      <c r="H90" s="40">
        <f t="shared" si="27"/>
        <v>0</v>
      </c>
      <c r="I90" s="30"/>
      <c r="J90" s="30"/>
      <c r="K90" s="30"/>
      <c r="L90" s="30"/>
      <c r="M90" s="33">
        <f t="shared" si="26"/>
        <v>0</v>
      </c>
      <c r="N90" s="34"/>
      <c r="O90" s="34"/>
      <c r="P90" s="34"/>
      <c r="Q90" s="34"/>
      <c r="R90" s="34"/>
      <c r="S90" s="34"/>
    </row>
    <row r="91" spans="1:19" s="45" customFormat="1" x14ac:dyDescent="0.25">
      <c r="A91" s="42"/>
      <c r="B91" s="50"/>
      <c r="C91" s="43" t="s">
        <v>83</v>
      </c>
      <c r="D91" s="44" t="s">
        <v>44</v>
      </c>
      <c r="E91" s="30"/>
      <c r="F91" s="30">
        <v>27</v>
      </c>
      <c r="G91" s="32"/>
      <c r="H91" s="40">
        <f t="shared" si="27"/>
        <v>0</v>
      </c>
      <c r="I91" s="30"/>
      <c r="J91" s="30"/>
      <c r="K91" s="30"/>
      <c r="L91" s="30"/>
      <c r="M91" s="33">
        <f t="shared" si="26"/>
        <v>0</v>
      </c>
      <c r="N91" s="34"/>
      <c r="O91" s="34"/>
      <c r="P91" s="34"/>
      <c r="Q91" s="34"/>
      <c r="R91" s="34"/>
      <c r="S91" s="34"/>
    </row>
    <row r="92" spans="1:19" s="45" customFormat="1" x14ac:dyDescent="0.25">
      <c r="A92" s="42"/>
      <c r="B92" s="50"/>
      <c r="C92" s="43" t="s">
        <v>84</v>
      </c>
      <c r="D92" s="44" t="s">
        <v>18</v>
      </c>
      <c r="E92" s="30"/>
      <c r="F92" s="30">
        <v>11</v>
      </c>
      <c r="G92" s="32"/>
      <c r="H92" s="40">
        <f t="shared" si="27"/>
        <v>0</v>
      </c>
      <c r="I92" s="30"/>
      <c r="J92" s="30"/>
      <c r="K92" s="30"/>
      <c r="L92" s="30"/>
      <c r="M92" s="33">
        <f t="shared" si="26"/>
        <v>0</v>
      </c>
      <c r="N92" s="34"/>
      <c r="O92" s="34"/>
      <c r="P92" s="34"/>
      <c r="Q92" s="34"/>
      <c r="R92" s="34"/>
      <c r="S92" s="34"/>
    </row>
    <row r="93" spans="1:19" s="45" customFormat="1" x14ac:dyDescent="0.25">
      <c r="A93" s="42"/>
      <c r="B93" s="50"/>
      <c r="C93" s="43" t="s">
        <v>85</v>
      </c>
      <c r="D93" s="44" t="s">
        <v>86</v>
      </c>
      <c r="E93" s="30"/>
      <c r="F93" s="30">
        <v>3</v>
      </c>
      <c r="G93" s="32"/>
      <c r="H93" s="40">
        <f t="shared" si="27"/>
        <v>0</v>
      </c>
      <c r="I93" s="30"/>
      <c r="J93" s="30"/>
      <c r="K93" s="30"/>
      <c r="L93" s="30"/>
      <c r="M93" s="33">
        <f t="shared" si="26"/>
        <v>0</v>
      </c>
      <c r="N93" s="34"/>
      <c r="O93" s="34"/>
      <c r="P93" s="34"/>
      <c r="Q93" s="34"/>
      <c r="R93" s="34"/>
      <c r="S93" s="34"/>
    </row>
    <row r="94" spans="1:19" s="45" customFormat="1" x14ac:dyDescent="0.25">
      <c r="A94" s="42"/>
      <c r="B94" s="50"/>
      <c r="C94" s="43" t="s">
        <v>87</v>
      </c>
      <c r="D94" s="44" t="s">
        <v>86</v>
      </c>
      <c r="E94" s="30"/>
      <c r="F94" s="30">
        <v>1</v>
      </c>
      <c r="G94" s="32"/>
      <c r="H94" s="40">
        <f t="shared" si="27"/>
        <v>0</v>
      </c>
      <c r="I94" s="30"/>
      <c r="J94" s="30"/>
      <c r="K94" s="30"/>
      <c r="L94" s="30"/>
      <c r="M94" s="33">
        <f t="shared" si="26"/>
        <v>0</v>
      </c>
      <c r="N94" s="34"/>
      <c r="O94" s="34"/>
      <c r="P94" s="34"/>
      <c r="Q94" s="34"/>
      <c r="R94" s="34"/>
      <c r="S94" s="34"/>
    </row>
    <row r="95" spans="1:19" s="45" customFormat="1" x14ac:dyDescent="0.25">
      <c r="A95" s="42"/>
      <c r="B95" s="50"/>
      <c r="C95" s="43" t="s">
        <v>88</v>
      </c>
      <c r="D95" s="44" t="s">
        <v>86</v>
      </c>
      <c r="E95" s="30"/>
      <c r="F95" s="30">
        <v>1</v>
      </c>
      <c r="G95" s="32"/>
      <c r="H95" s="40">
        <f t="shared" si="27"/>
        <v>0</v>
      </c>
      <c r="I95" s="30"/>
      <c r="J95" s="30"/>
      <c r="K95" s="30"/>
      <c r="L95" s="30"/>
      <c r="M95" s="33">
        <f t="shared" si="26"/>
        <v>0</v>
      </c>
      <c r="N95" s="34"/>
      <c r="O95" s="34"/>
      <c r="P95" s="34"/>
      <c r="Q95" s="34"/>
      <c r="R95" s="34"/>
      <c r="S95" s="34"/>
    </row>
    <row r="96" spans="1:19" s="41" customFormat="1" x14ac:dyDescent="0.25">
      <c r="A96" s="36"/>
      <c r="B96" s="37"/>
      <c r="C96" s="38" t="s">
        <v>40</v>
      </c>
      <c r="D96" s="39" t="s">
        <v>2</v>
      </c>
      <c r="E96" s="40">
        <v>5.8</v>
      </c>
      <c r="F96" s="40">
        <f>E96*F85</f>
        <v>5.8</v>
      </c>
      <c r="G96" s="32"/>
      <c r="H96" s="40">
        <f t="shared" si="27"/>
        <v>0</v>
      </c>
      <c r="I96" s="30"/>
      <c r="J96" s="30"/>
      <c r="K96" s="30"/>
      <c r="L96" s="30"/>
      <c r="M96" s="33">
        <f t="shared" si="26"/>
        <v>0</v>
      </c>
      <c r="N96" s="34"/>
      <c r="O96" s="34"/>
      <c r="P96" s="34"/>
      <c r="Q96" s="34"/>
      <c r="R96" s="34"/>
      <c r="S96" s="34"/>
    </row>
    <row r="97" spans="1:19" s="35" customFormat="1" x14ac:dyDescent="0.25">
      <c r="A97" s="26">
        <v>9</v>
      </c>
      <c r="B97" s="27"/>
      <c r="C97" s="28" t="s">
        <v>71</v>
      </c>
      <c r="D97" s="29" t="s">
        <v>44</v>
      </c>
      <c r="E97" s="30"/>
      <c r="F97" s="31">
        <f>SUM(F99:F100)</f>
        <v>2</v>
      </c>
      <c r="G97" s="32"/>
      <c r="H97" s="32"/>
      <c r="I97" s="30"/>
      <c r="J97" s="30"/>
      <c r="K97" s="30"/>
      <c r="L97" s="30"/>
      <c r="M97" s="33"/>
      <c r="N97" s="34"/>
      <c r="O97" s="34"/>
      <c r="P97" s="34"/>
      <c r="Q97" s="34"/>
      <c r="R97" s="34"/>
      <c r="S97" s="34"/>
    </row>
    <row r="98" spans="1:19" s="41" customFormat="1" x14ac:dyDescent="0.25">
      <c r="A98" s="36"/>
      <c r="B98" s="37"/>
      <c r="C98" s="38" t="s">
        <v>68</v>
      </c>
      <c r="D98" s="39" t="s">
        <v>44</v>
      </c>
      <c r="E98" s="40">
        <v>1</v>
      </c>
      <c r="F98" s="40">
        <f>E98*F97</f>
        <v>2</v>
      </c>
      <c r="G98" s="32"/>
      <c r="H98" s="40"/>
      <c r="I98" s="30"/>
      <c r="J98" s="30">
        <f>I98*F98</f>
        <v>0</v>
      </c>
      <c r="K98" s="30"/>
      <c r="L98" s="30"/>
      <c r="M98" s="33">
        <f t="shared" ref="M98:M100" si="28">L98+J98+H98</f>
        <v>0</v>
      </c>
      <c r="N98" s="49"/>
      <c r="O98" s="49"/>
      <c r="P98" s="49"/>
      <c r="Q98" s="49"/>
      <c r="R98" s="49"/>
      <c r="S98" s="49"/>
    </row>
    <row r="99" spans="1:19" s="41" customFormat="1" x14ac:dyDescent="0.25">
      <c r="A99" s="36"/>
      <c r="B99" s="37"/>
      <c r="C99" s="38" t="s">
        <v>89</v>
      </c>
      <c r="D99" s="39" t="s">
        <v>44</v>
      </c>
      <c r="E99" s="40"/>
      <c r="F99" s="30">
        <v>1</v>
      </c>
      <c r="G99" s="32"/>
      <c r="H99" s="40">
        <f>G99*F99</f>
        <v>0</v>
      </c>
      <c r="I99" s="30"/>
      <c r="J99" s="30"/>
      <c r="K99" s="30"/>
      <c r="L99" s="30"/>
      <c r="M99" s="33">
        <f t="shared" si="28"/>
        <v>0</v>
      </c>
      <c r="N99" s="34"/>
      <c r="O99" s="34"/>
      <c r="P99" s="34"/>
      <c r="Q99" s="34"/>
      <c r="R99" s="34"/>
      <c r="S99" s="34"/>
    </row>
    <row r="100" spans="1:19" s="41" customFormat="1" x14ac:dyDescent="0.25">
      <c r="A100" s="36"/>
      <c r="B100" s="37"/>
      <c r="C100" s="38" t="s">
        <v>90</v>
      </c>
      <c r="D100" s="39" t="s">
        <v>44</v>
      </c>
      <c r="E100" s="40"/>
      <c r="F100" s="30">
        <v>1</v>
      </c>
      <c r="G100" s="32"/>
      <c r="H100" s="40">
        <f>G100*F100</f>
        <v>0</v>
      </c>
      <c r="I100" s="30"/>
      <c r="J100" s="30"/>
      <c r="K100" s="30"/>
      <c r="L100" s="30"/>
      <c r="M100" s="33">
        <f t="shared" si="28"/>
        <v>0</v>
      </c>
      <c r="N100" s="34"/>
      <c r="O100" s="34"/>
      <c r="P100" s="34"/>
      <c r="Q100" s="34"/>
      <c r="R100" s="34"/>
      <c r="S100" s="34"/>
    </row>
    <row r="101" spans="1:19" s="35" customFormat="1" x14ac:dyDescent="0.25">
      <c r="A101" s="26">
        <v>10</v>
      </c>
      <c r="B101" s="27" t="s">
        <v>91</v>
      </c>
      <c r="C101" s="28" t="s">
        <v>71</v>
      </c>
      <c r="D101" s="29" t="s">
        <v>44</v>
      </c>
      <c r="E101" s="30"/>
      <c r="F101" s="31">
        <f>SUM(F104:F109)</f>
        <v>31</v>
      </c>
      <c r="G101" s="32"/>
      <c r="H101" s="32"/>
      <c r="I101" s="30"/>
      <c r="J101" s="30"/>
      <c r="K101" s="30"/>
      <c r="L101" s="30"/>
      <c r="M101" s="33"/>
      <c r="N101" s="34"/>
      <c r="O101" s="34"/>
      <c r="P101" s="34"/>
      <c r="Q101" s="34"/>
      <c r="R101" s="34"/>
      <c r="S101" s="34"/>
    </row>
    <row r="102" spans="1:19" s="41" customFormat="1" x14ac:dyDescent="0.25">
      <c r="A102" s="36"/>
      <c r="B102" s="37"/>
      <c r="C102" s="38" t="s">
        <v>68</v>
      </c>
      <c r="D102" s="39" t="s">
        <v>44</v>
      </c>
      <c r="E102" s="40">
        <v>1</v>
      </c>
      <c r="F102" s="40">
        <f>E102*F101</f>
        <v>31</v>
      </c>
      <c r="G102" s="32"/>
      <c r="H102" s="40"/>
      <c r="I102" s="30"/>
      <c r="J102" s="30">
        <f>I102*F102</f>
        <v>0</v>
      </c>
      <c r="K102" s="30"/>
      <c r="L102" s="30"/>
      <c r="M102" s="33">
        <f t="shared" ref="M102:M110" si="29">L102+J102+H102</f>
        <v>0</v>
      </c>
      <c r="N102" s="49"/>
      <c r="O102" s="49"/>
      <c r="P102" s="49"/>
      <c r="Q102" s="49"/>
      <c r="R102" s="49"/>
      <c r="S102" s="49"/>
    </row>
    <row r="103" spans="1:19" s="41" customFormat="1" x14ac:dyDescent="0.25">
      <c r="A103" s="36"/>
      <c r="B103" s="37"/>
      <c r="C103" s="38" t="s">
        <v>19</v>
      </c>
      <c r="D103" s="39" t="s">
        <v>2</v>
      </c>
      <c r="E103" s="40">
        <v>7.0000000000000007E-2</v>
      </c>
      <c r="F103" s="40">
        <f>E103*F101</f>
        <v>2.1700000000000004</v>
      </c>
      <c r="G103" s="32"/>
      <c r="H103" s="40"/>
      <c r="I103" s="30"/>
      <c r="J103" s="30"/>
      <c r="K103" s="30"/>
      <c r="L103" s="30">
        <f>K103*F103</f>
        <v>0</v>
      </c>
      <c r="M103" s="33">
        <f t="shared" si="29"/>
        <v>0</v>
      </c>
      <c r="N103" s="35"/>
      <c r="O103" s="35"/>
      <c r="P103" s="35"/>
      <c r="Q103" s="35"/>
      <c r="R103" s="35"/>
      <c r="S103" s="35"/>
    </row>
    <row r="104" spans="1:19" s="41" customFormat="1" x14ac:dyDescent="0.25">
      <c r="A104" s="36"/>
      <c r="B104" s="37"/>
      <c r="C104" s="38" t="s">
        <v>92</v>
      </c>
      <c r="D104" s="39" t="s">
        <v>44</v>
      </c>
      <c r="E104" s="40"/>
      <c r="F104" s="30">
        <v>1</v>
      </c>
      <c r="G104" s="32"/>
      <c r="H104" s="40">
        <f t="shared" ref="H104:H110" si="30">G104*F104</f>
        <v>0</v>
      </c>
      <c r="I104" s="30"/>
      <c r="J104" s="30"/>
      <c r="K104" s="30"/>
      <c r="L104" s="30"/>
      <c r="M104" s="33">
        <f>L104+J104+H104</f>
        <v>0</v>
      </c>
      <c r="N104" s="34"/>
      <c r="O104" s="34"/>
      <c r="P104" s="34"/>
      <c r="Q104" s="34"/>
      <c r="R104" s="34"/>
      <c r="S104" s="34"/>
    </row>
    <row r="105" spans="1:19" s="41" customFormat="1" x14ac:dyDescent="0.25">
      <c r="A105" s="36"/>
      <c r="B105" s="37"/>
      <c r="C105" s="38" t="s">
        <v>93</v>
      </c>
      <c r="D105" s="39" t="s">
        <v>44</v>
      </c>
      <c r="E105" s="40"/>
      <c r="F105" s="30">
        <f>SUM(F106:F109)</f>
        <v>15</v>
      </c>
      <c r="G105" s="32"/>
      <c r="H105" s="40">
        <f t="shared" si="30"/>
        <v>0</v>
      </c>
      <c r="I105" s="30"/>
      <c r="J105" s="30"/>
      <c r="K105" s="30"/>
      <c r="L105" s="30"/>
      <c r="M105" s="33">
        <f t="shared" ref="M105" si="31">L105+J105+H105</f>
        <v>0</v>
      </c>
      <c r="N105" s="34"/>
      <c r="O105" s="34"/>
      <c r="P105" s="34"/>
      <c r="Q105" s="34"/>
      <c r="R105" s="34"/>
      <c r="S105" s="34"/>
    </row>
    <row r="106" spans="1:19" s="45" customFormat="1" x14ac:dyDescent="0.25">
      <c r="A106" s="42"/>
      <c r="B106" s="50"/>
      <c r="C106" s="43" t="s">
        <v>94</v>
      </c>
      <c r="D106" s="39" t="s">
        <v>44</v>
      </c>
      <c r="E106" s="30"/>
      <c r="F106" s="30">
        <v>3</v>
      </c>
      <c r="G106" s="32"/>
      <c r="H106" s="40">
        <f t="shared" si="30"/>
        <v>0</v>
      </c>
      <c r="I106" s="30"/>
      <c r="J106" s="30"/>
      <c r="K106" s="30"/>
      <c r="L106" s="30"/>
      <c r="M106" s="33">
        <f t="shared" si="29"/>
        <v>0</v>
      </c>
      <c r="N106" s="34"/>
      <c r="O106" s="34"/>
      <c r="P106" s="34"/>
      <c r="Q106" s="34"/>
      <c r="R106" s="34"/>
      <c r="S106" s="34"/>
    </row>
    <row r="107" spans="1:19" s="45" customFormat="1" x14ac:dyDescent="0.25">
      <c r="A107" s="42"/>
      <c r="B107" s="50"/>
      <c r="C107" s="43" t="s">
        <v>95</v>
      </c>
      <c r="D107" s="39" t="s">
        <v>44</v>
      </c>
      <c r="E107" s="30"/>
      <c r="F107" s="30">
        <v>8</v>
      </c>
      <c r="G107" s="32"/>
      <c r="H107" s="40">
        <f t="shared" si="30"/>
        <v>0</v>
      </c>
      <c r="I107" s="30"/>
      <c r="J107" s="30"/>
      <c r="K107" s="30"/>
      <c r="L107" s="30"/>
      <c r="M107" s="33">
        <f t="shared" si="29"/>
        <v>0</v>
      </c>
      <c r="N107" s="34"/>
      <c r="O107" s="34"/>
      <c r="P107" s="34"/>
      <c r="Q107" s="34"/>
      <c r="R107" s="34"/>
      <c r="S107" s="34"/>
    </row>
    <row r="108" spans="1:19" s="45" customFormat="1" x14ac:dyDescent="0.25">
      <c r="A108" s="42"/>
      <c r="B108" s="50"/>
      <c r="C108" s="43" t="s">
        <v>96</v>
      </c>
      <c r="D108" s="39" t="s">
        <v>44</v>
      </c>
      <c r="E108" s="30"/>
      <c r="F108" s="30">
        <v>1</v>
      </c>
      <c r="G108" s="32"/>
      <c r="H108" s="40">
        <f t="shared" si="30"/>
        <v>0</v>
      </c>
      <c r="I108" s="30"/>
      <c r="J108" s="30"/>
      <c r="K108" s="30"/>
      <c r="L108" s="30"/>
      <c r="M108" s="33">
        <f t="shared" si="29"/>
        <v>0</v>
      </c>
      <c r="N108" s="34"/>
      <c r="O108" s="34"/>
      <c r="P108" s="34"/>
      <c r="Q108" s="34"/>
      <c r="R108" s="34"/>
      <c r="S108" s="34"/>
    </row>
    <row r="109" spans="1:19" s="45" customFormat="1" x14ac:dyDescent="0.25">
      <c r="A109" s="42"/>
      <c r="B109" s="50"/>
      <c r="C109" s="43" t="s">
        <v>97</v>
      </c>
      <c r="D109" s="39" t="s">
        <v>44</v>
      </c>
      <c r="E109" s="30"/>
      <c r="F109" s="30">
        <v>3</v>
      </c>
      <c r="G109" s="32"/>
      <c r="H109" s="40">
        <f t="shared" si="30"/>
        <v>0</v>
      </c>
      <c r="I109" s="30"/>
      <c r="J109" s="30"/>
      <c r="K109" s="30"/>
      <c r="L109" s="30"/>
      <c r="M109" s="33">
        <f t="shared" si="29"/>
        <v>0</v>
      </c>
      <c r="N109" s="34"/>
      <c r="O109" s="34"/>
      <c r="P109" s="34"/>
      <c r="Q109" s="34"/>
      <c r="R109" s="34"/>
      <c r="S109" s="34"/>
    </row>
    <row r="110" spans="1:19" s="41" customFormat="1" x14ac:dyDescent="0.25">
      <c r="A110" s="36"/>
      <c r="B110" s="37"/>
      <c r="C110" s="38" t="s">
        <v>40</v>
      </c>
      <c r="D110" s="39" t="s">
        <v>2</v>
      </c>
      <c r="E110" s="40">
        <v>2.04</v>
      </c>
      <c r="F110" s="40">
        <f>E110*F101</f>
        <v>63.24</v>
      </c>
      <c r="G110" s="32"/>
      <c r="H110" s="40">
        <f t="shared" si="30"/>
        <v>0</v>
      </c>
      <c r="I110" s="30"/>
      <c r="J110" s="30"/>
      <c r="K110" s="30"/>
      <c r="L110" s="30"/>
      <c r="M110" s="33">
        <f t="shared" si="29"/>
        <v>0</v>
      </c>
      <c r="N110" s="34"/>
      <c r="O110" s="34"/>
      <c r="P110" s="34"/>
      <c r="Q110" s="34"/>
      <c r="R110" s="34"/>
      <c r="S110" s="34"/>
    </row>
    <row r="111" spans="1:19" s="35" customFormat="1" x14ac:dyDescent="0.25">
      <c r="A111" s="26">
        <v>11</v>
      </c>
      <c r="B111" s="27" t="s">
        <v>91</v>
      </c>
      <c r="C111" s="28" t="s">
        <v>71</v>
      </c>
      <c r="D111" s="29" t="s">
        <v>44</v>
      </c>
      <c r="E111" s="30"/>
      <c r="F111" s="31">
        <f>SUM(F114:F116)</f>
        <v>5</v>
      </c>
      <c r="G111" s="32"/>
      <c r="H111" s="32"/>
      <c r="I111" s="30"/>
      <c r="J111" s="30"/>
      <c r="K111" s="30"/>
      <c r="L111" s="30"/>
      <c r="M111" s="33"/>
      <c r="N111" s="34"/>
      <c r="O111" s="34"/>
      <c r="P111" s="34"/>
      <c r="Q111" s="34"/>
      <c r="R111" s="34"/>
      <c r="S111" s="34"/>
    </row>
    <row r="112" spans="1:19" s="41" customFormat="1" x14ac:dyDescent="0.25">
      <c r="A112" s="36"/>
      <c r="B112" s="37"/>
      <c r="C112" s="38" t="s">
        <v>68</v>
      </c>
      <c r="D112" s="39" t="s">
        <v>44</v>
      </c>
      <c r="E112" s="40">
        <v>1</v>
      </c>
      <c r="F112" s="40">
        <f>E112*F111</f>
        <v>5</v>
      </c>
      <c r="G112" s="32"/>
      <c r="H112" s="40"/>
      <c r="I112" s="30"/>
      <c r="J112" s="30">
        <f>I112*F112</f>
        <v>0</v>
      </c>
      <c r="K112" s="30"/>
      <c r="L112" s="30"/>
      <c r="M112" s="33">
        <f t="shared" ref="M112:M117" si="32">L112+J112+H112</f>
        <v>0</v>
      </c>
      <c r="N112" s="49"/>
      <c r="O112" s="49"/>
      <c r="P112" s="49"/>
      <c r="Q112" s="49"/>
      <c r="R112" s="49"/>
      <c r="S112" s="49"/>
    </row>
    <row r="113" spans="1:19" s="41" customFormat="1" x14ac:dyDescent="0.25">
      <c r="A113" s="36"/>
      <c r="B113" s="37"/>
      <c r="C113" s="38" t="s">
        <v>19</v>
      </c>
      <c r="D113" s="39" t="s">
        <v>2</v>
      </c>
      <c r="E113" s="40">
        <v>7.0000000000000007E-2</v>
      </c>
      <c r="F113" s="40">
        <f>E113*F111</f>
        <v>0.35000000000000003</v>
      </c>
      <c r="G113" s="32"/>
      <c r="H113" s="40"/>
      <c r="I113" s="30"/>
      <c r="J113" s="30"/>
      <c r="K113" s="30"/>
      <c r="L113" s="30">
        <f>K113*F113</f>
        <v>0</v>
      </c>
      <c r="M113" s="33">
        <f t="shared" si="32"/>
        <v>0</v>
      </c>
      <c r="N113" s="35"/>
      <c r="O113" s="35"/>
      <c r="P113" s="35"/>
      <c r="Q113" s="35"/>
      <c r="R113" s="35"/>
      <c r="S113" s="35"/>
    </row>
    <row r="114" spans="1:19" s="45" customFormat="1" x14ac:dyDescent="0.25">
      <c r="A114" s="42"/>
      <c r="B114" s="50"/>
      <c r="C114" s="43" t="s">
        <v>98</v>
      </c>
      <c r="D114" s="44" t="s">
        <v>70</v>
      </c>
      <c r="E114" s="30"/>
      <c r="F114" s="30">
        <v>2</v>
      </c>
      <c r="G114" s="32"/>
      <c r="H114" s="40">
        <f>G114*F114</f>
        <v>0</v>
      </c>
      <c r="I114" s="30"/>
      <c r="J114" s="30"/>
      <c r="K114" s="30"/>
      <c r="L114" s="30"/>
      <c r="M114" s="33">
        <f t="shared" si="32"/>
        <v>0</v>
      </c>
      <c r="N114" s="34"/>
      <c r="O114" s="34"/>
      <c r="P114" s="34"/>
      <c r="Q114" s="34"/>
      <c r="R114" s="34"/>
      <c r="S114" s="34"/>
    </row>
    <row r="115" spans="1:19" s="45" customFormat="1" x14ac:dyDescent="0.25">
      <c r="A115" s="42"/>
      <c r="B115" s="50"/>
      <c r="C115" s="43" t="s">
        <v>99</v>
      </c>
      <c r="D115" s="44" t="s">
        <v>70</v>
      </c>
      <c r="E115" s="30"/>
      <c r="F115" s="30">
        <v>2</v>
      </c>
      <c r="G115" s="32"/>
      <c r="H115" s="40">
        <f>G115*F115</f>
        <v>0</v>
      </c>
      <c r="I115" s="30"/>
      <c r="J115" s="30"/>
      <c r="K115" s="30"/>
      <c r="L115" s="30"/>
      <c r="M115" s="33">
        <f t="shared" si="32"/>
        <v>0</v>
      </c>
      <c r="N115" s="34"/>
      <c r="O115" s="34"/>
      <c r="P115" s="34"/>
      <c r="Q115" s="34"/>
      <c r="R115" s="34"/>
      <c r="S115" s="34"/>
    </row>
    <row r="116" spans="1:19" s="45" customFormat="1" x14ac:dyDescent="0.25">
      <c r="A116" s="42"/>
      <c r="B116" s="50"/>
      <c r="C116" s="43" t="s">
        <v>100</v>
      </c>
      <c r="D116" s="44" t="s">
        <v>70</v>
      </c>
      <c r="E116" s="30"/>
      <c r="F116" s="30">
        <v>1</v>
      </c>
      <c r="G116" s="32"/>
      <c r="H116" s="40">
        <f>G116*F116</f>
        <v>0</v>
      </c>
      <c r="I116" s="30"/>
      <c r="J116" s="30"/>
      <c r="K116" s="30"/>
      <c r="L116" s="30"/>
      <c r="M116" s="33">
        <f t="shared" si="32"/>
        <v>0</v>
      </c>
      <c r="N116" s="34"/>
      <c r="O116" s="34"/>
      <c r="P116" s="34"/>
      <c r="Q116" s="34"/>
      <c r="R116" s="34"/>
      <c r="S116" s="34"/>
    </row>
    <row r="117" spans="1:19" s="41" customFormat="1" x14ac:dyDescent="0.25">
      <c r="A117" s="36"/>
      <c r="B117" s="37"/>
      <c r="C117" s="38" t="s">
        <v>40</v>
      </c>
      <c r="D117" s="39" t="s">
        <v>2</v>
      </c>
      <c r="E117" s="40">
        <v>2.04</v>
      </c>
      <c r="F117" s="40">
        <f>E117*F111</f>
        <v>10.199999999999999</v>
      </c>
      <c r="G117" s="32"/>
      <c r="H117" s="40">
        <f>G117*F117</f>
        <v>0</v>
      </c>
      <c r="I117" s="30"/>
      <c r="J117" s="30"/>
      <c r="K117" s="30"/>
      <c r="L117" s="30"/>
      <c r="M117" s="33">
        <f t="shared" si="32"/>
        <v>0</v>
      </c>
      <c r="N117" s="34"/>
      <c r="O117" s="34"/>
      <c r="P117" s="34"/>
      <c r="Q117" s="34"/>
      <c r="R117" s="34"/>
      <c r="S117" s="34"/>
    </row>
    <row r="118" spans="1:19" s="35" customFormat="1" ht="30" x14ac:dyDescent="0.25">
      <c r="A118" s="26">
        <v>12</v>
      </c>
      <c r="B118" s="27" t="s">
        <v>66</v>
      </c>
      <c r="C118" s="28" t="s">
        <v>101</v>
      </c>
      <c r="D118" s="29" t="s">
        <v>44</v>
      </c>
      <c r="E118" s="30"/>
      <c r="F118" s="31">
        <v>1</v>
      </c>
      <c r="G118" s="32"/>
      <c r="H118" s="32"/>
      <c r="I118" s="30"/>
      <c r="J118" s="30"/>
      <c r="K118" s="30"/>
      <c r="L118" s="30"/>
      <c r="M118" s="33"/>
      <c r="N118" s="34"/>
      <c r="O118" s="34"/>
      <c r="P118" s="34"/>
      <c r="Q118" s="34"/>
      <c r="R118" s="34"/>
      <c r="S118" s="34"/>
    </row>
    <row r="119" spans="1:19" s="41" customFormat="1" x14ac:dyDescent="0.25">
      <c r="A119" s="36"/>
      <c r="B119" s="37"/>
      <c r="C119" s="38" t="s">
        <v>68</v>
      </c>
      <c r="D119" s="39" t="s">
        <v>44</v>
      </c>
      <c r="E119" s="40">
        <v>1</v>
      </c>
      <c r="F119" s="40">
        <f>E119*F118</f>
        <v>1</v>
      </c>
      <c r="G119" s="32"/>
      <c r="H119" s="40"/>
      <c r="I119" s="30"/>
      <c r="J119" s="30">
        <f>I119*F119</f>
        <v>0</v>
      </c>
      <c r="K119" s="30"/>
      <c r="L119" s="30"/>
      <c r="M119" s="33">
        <f t="shared" ref="M119:M127" si="33">L119+J119+H119</f>
        <v>0</v>
      </c>
      <c r="N119" s="49"/>
      <c r="O119" s="49"/>
      <c r="P119" s="49"/>
      <c r="Q119" s="49"/>
      <c r="R119" s="49"/>
      <c r="S119" s="49"/>
    </row>
    <row r="120" spans="1:19" s="41" customFormat="1" x14ac:dyDescent="0.25">
      <c r="A120" s="36"/>
      <c r="B120" s="37"/>
      <c r="C120" s="38" t="s">
        <v>19</v>
      </c>
      <c r="D120" s="39" t="s">
        <v>2</v>
      </c>
      <c r="E120" s="40">
        <v>0.76</v>
      </c>
      <c r="F120" s="40">
        <f>E120*F118</f>
        <v>0.76</v>
      </c>
      <c r="G120" s="32"/>
      <c r="H120" s="40"/>
      <c r="I120" s="30"/>
      <c r="J120" s="30"/>
      <c r="K120" s="30"/>
      <c r="L120" s="30">
        <f>K120*F120</f>
        <v>0</v>
      </c>
      <c r="M120" s="33">
        <f t="shared" si="33"/>
        <v>0</v>
      </c>
      <c r="N120" s="35"/>
      <c r="O120" s="35"/>
      <c r="P120" s="35"/>
      <c r="Q120" s="35"/>
      <c r="R120" s="35"/>
      <c r="S120" s="35"/>
    </row>
    <row r="121" spans="1:19" s="45" customFormat="1" ht="30" x14ac:dyDescent="0.25">
      <c r="A121" s="42"/>
      <c r="B121" s="50"/>
      <c r="C121" s="43" t="s">
        <v>101</v>
      </c>
      <c r="D121" s="44" t="s">
        <v>70</v>
      </c>
      <c r="E121" s="30">
        <v>1</v>
      </c>
      <c r="F121" s="30">
        <f>E121*F118</f>
        <v>1</v>
      </c>
      <c r="G121" s="32"/>
      <c r="H121" s="40">
        <f t="shared" ref="H121:H127" si="34">G121*F121</f>
        <v>0</v>
      </c>
      <c r="I121" s="30"/>
      <c r="J121" s="30"/>
      <c r="K121" s="30"/>
      <c r="L121" s="30"/>
      <c r="M121" s="33">
        <f t="shared" si="33"/>
        <v>0</v>
      </c>
      <c r="N121" s="34"/>
      <c r="O121" s="34"/>
      <c r="P121" s="34"/>
      <c r="Q121" s="34"/>
      <c r="R121" s="34"/>
      <c r="S121" s="34"/>
    </row>
    <row r="122" spans="1:19" s="45" customFormat="1" x14ac:dyDescent="0.25">
      <c r="A122" s="42"/>
      <c r="B122" s="50"/>
      <c r="C122" s="43" t="s">
        <v>83</v>
      </c>
      <c r="D122" s="44" t="s">
        <v>44</v>
      </c>
      <c r="E122" s="30"/>
      <c r="F122" s="30">
        <v>12</v>
      </c>
      <c r="G122" s="32"/>
      <c r="H122" s="40">
        <f t="shared" si="34"/>
        <v>0</v>
      </c>
      <c r="I122" s="30"/>
      <c r="J122" s="30"/>
      <c r="K122" s="30"/>
      <c r="L122" s="30"/>
      <c r="M122" s="33">
        <f t="shared" si="33"/>
        <v>0</v>
      </c>
      <c r="N122" s="34"/>
      <c r="O122" s="34"/>
      <c r="P122" s="34"/>
      <c r="Q122" s="34"/>
      <c r="R122" s="34"/>
      <c r="S122" s="34"/>
    </row>
    <row r="123" spans="1:19" s="45" customFormat="1" x14ac:dyDescent="0.25">
      <c r="A123" s="42"/>
      <c r="B123" s="50"/>
      <c r="C123" s="43" t="s">
        <v>84</v>
      </c>
      <c r="D123" s="44" t="s">
        <v>18</v>
      </c>
      <c r="E123" s="30"/>
      <c r="F123" s="30">
        <v>2</v>
      </c>
      <c r="G123" s="32"/>
      <c r="H123" s="40">
        <f t="shared" si="34"/>
        <v>0</v>
      </c>
      <c r="I123" s="30"/>
      <c r="J123" s="30"/>
      <c r="K123" s="30"/>
      <c r="L123" s="30"/>
      <c r="M123" s="33">
        <f t="shared" si="33"/>
        <v>0</v>
      </c>
      <c r="N123" s="34"/>
      <c r="O123" s="34"/>
      <c r="P123" s="34"/>
      <c r="Q123" s="34"/>
      <c r="R123" s="34"/>
      <c r="S123" s="34"/>
    </row>
    <row r="124" spans="1:19" s="45" customFormat="1" x14ac:dyDescent="0.25">
      <c r="A124" s="42"/>
      <c r="B124" s="50"/>
      <c r="C124" s="43" t="s">
        <v>102</v>
      </c>
      <c r="D124" s="44" t="s">
        <v>86</v>
      </c>
      <c r="E124" s="30"/>
      <c r="F124" s="30">
        <v>3</v>
      </c>
      <c r="G124" s="32"/>
      <c r="H124" s="40">
        <f t="shared" si="34"/>
        <v>0</v>
      </c>
      <c r="I124" s="30"/>
      <c r="J124" s="30"/>
      <c r="K124" s="30"/>
      <c r="L124" s="30"/>
      <c r="M124" s="33">
        <f t="shared" si="33"/>
        <v>0</v>
      </c>
      <c r="N124" s="34"/>
      <c r="O124" s="34"/>
      <c r="P124" s="34"/>
      <c r="Q124" s="34"/>
      <c r="R124" s="34"/>
      <c r="S124" s="34"/>
    </row>
    <row r="125" spans="1:19" s="45" customFormat="1" x14ac:dyDescent="0.25">
      <c r="A125" s="42"/>
      <c r="B125" s="50"/>
      <c r="C125" s="43" t="s">
        <v>103</v>
      </c>
      <c r="D125" s="44" t="s">
        <v>86</v>
      </c>
      <c r="E125" s="30"/>
      <c r="F125" s="30">
        <v>1</v>
      </c>
      <c r="G125" s="32"/>
      <c r="H125" s="40">
        <f t="shared" si="34"/>
        <v>0</v>
      </c>
      <c r="I125" s="30"/>
      <c r="J125" s="30"/>
      <c r="K125" s="30"/>
      <c r="L125" s="30"/>
      <c r="M125" s="33">
        <f t="shared" si="33"/>
        <v>0</v>
      </c>
      <c r="N125" s="34"/>
      <c r="O125" s="34"/>
      <c r="P125" s="34"/>
      <c r="Q125" s="34"/>
      <c r="R125" s="34"/>
      <c r="S125" s="34"/>
    </row>
    <row r="126" spans="1:19" s="45" customFormat="1" x14ac:dyDescent="0.25">
      <c r="A126" s="42"/>
      <c r="B126" s="50"/>
      <c r="C126" s="43" t="s">
        <v>104</v>
      </c>
      <c r="D126" s="44" t="s">
        <v>86</v>
      </c>
      <c r="E126" s="30"/>
      <c r="F126" s="30">
        <v>1</v>
      </c>
      <c r="G126" s="32"/>
      <c r="H126" s="40">
        <f t="shared" si="34"/>
        <v>0</v>
      </c>
      <c r="I126" s="30"/>
      <c r="J126" s="30"/>
      <c r="K126" s="30"/>
      <c r="L126" s="30"/>
      <c r="M126" s="33">
        <f t="shared" si="33"/>
        <v>0</v>
      </c>
      <c r="N126" s="34"/>
      <c r="O126" s="34"/>
      <c r="P126" s="34"/>
      <c r="Q126" s="34"/>
      <c r="R126" s="34"/>
      <c r="S126" s="34"/>
    </row>
    <row r="127" spans="1:19" s="41" customFormat="1" x14ac:dyDescent="0.25">
      <c r="A127" s="36"/>
      <c r="B127" s="37"/>
      <c r="C127" s="38" t="s">
        <v>40</v>
      </c>
      <c r="D127" s="39" t="s">
        <v>2</v>
      </c>
      <c r="E127" s="40">
        <v>5.8</v>
      </c>
      <c r="F127" s="40">
        <f>E127*F118</f>
        <v>5.8</v>
      </c>
      <c r="G127" s="32"/>
      <c r="H127" s="40">
        <f t="shared" si="34"/>
        <v>0</v>
      </c>
      <c r="I127" s="30"/>
      <c r="J127" s="30"/>
      <c r="K127" s="30"/>
      <c r="L127" s="30"/>
      <c r="M127" s="33">
        <f t="shared" si="33"/>
        <v>0</v>
      </c>
      <c r="N127" s="34"/>
      <c r="O127" s="34"/>
      <c r="P127" s="34"/>
      <c r="Q127" s="34"/>
      <c r="R127" s="34"/>
      <c r="S127" s="34"/>
    </row>
    <row r="128" spans="1:19" s="35" customFormat="1" x14ac:dyDescent="0.25">
      <c r="A128" s="26">
        <v>13</v>
      </c>
      <c r="B128" s="27"/>
      <c r="C128" s="28" t="s">
        <v>71</v>
      </c>
      <c r="D128" s="29" t="s">
        <v>44</v>
      </c>
      <c r="E128" s="30"/>
      <c r="F128" s="31">
        <f>SUM(F130:F130)</f>
        <v>1</v>
      </c>
      <c r="G128" s="32"/>
      <c r="H128" s="32"/>
      <c r="I128" s="30"/>
      <c r="J128" s="30"/>
      <c r="K128" s="30"/>
      <c r="L128" s="30"/>
      <c r="M128" s="33"/>
      <c r="N128" s="34"/>
      <c r="O128" s="34"/>
      <c r="P128" s="34"/>
      <c r="Q128" s="34"/>
      <c r="R128" s="34"/>
      <c r="S128" s="34"/>
    </row>
    <row r="129" spans="1:19" s="41" customFormat="1" x14ac:dyDescent="0.25">
      <c r="A129" s="36"/>
      <c r="B129" s="37"/>
      <c r="C129" s="38" t="s">
        <v>68</v>
      </c>
      <c r="D129" s="39" t="s">
        <v>44</v>
      </c>
      <c r="E129" s="40">
        <v>1</v>
      </c>
      <c r="F129" s="40">
        <f>E129*F128</f>
        <v>1</v>
      </c>
      <c r="G129" s="32"/>
      <c r="H129" s="40"/>
      <c r="I129" s="30"/>
      <c r="J129" s="30">
        <f>I129*F129</f>
        <v>0</v>
      </c>
      <c r="K129" s="30"/>
      <c r="L129" s="30"/>
      <c r="M129" s="33">
        <f t="shared" ref="M129:M130" si="35">L129+J129+H129</f>
        <v>0</v>
      </c>
      <c r="N129" s="49"/>
      <c r="O129" s="49"/>
      <c r="P129" s="49"/>
      <c r="Q129" s="49"/>
      <c r="R129" s="49"/>
      <c r="S129" s="49"/>
    </row>
    <row r="130" spans="1:19" s="41" customFormat="1" x14ac:dyDescent="0.25">
      <c r="A130" s="36"/>
      <c r="B130" s="37"/>
      <c r="C130" s="38" t="s">
        <v>105</v>
      </c>
      <c r="D130" s="44" t="s">
        <v>70</v>
      </c>
      <c r="E130" s="40"/>
      <c r="F130" s="30">
        <v>1</v>
      </c>
      <c r="G130" s="32"/>
      <c r="H130" s="40">
        <f>G130*F130</f>
        <v>0</v>
      </c>
      <c r="I130" s="30"/>
      <c r="J130" s="30"/>
      <c r="K130" s="30"/>
      <c r="L130" s="30"/>
      <c r="M130" s="33">
        <f t="shared" si="35"/>
        <v>0</v>
      </c>
      <c r="N130" s="34"/>
      <c r="O130" s="34"/>
      <c r="P130" s="34"/>
      <c r="Q130" s="34"/>
      <c r="R130" s="34"/>
      <c r="S130" s="34"/>
    </row>
    <row r="131" spans="1:19" s="35" customFormat="1" x14ac:dyDescent="0.25">
      <c r="A131" s="26">
        <v>14</v>
      </c>
      <c r="B131" s="27" t="s">
        <v>91</v>
      </c>
      <c r="C131" s="28" t="s">
        <v>71</v>
      </c>
      <c r="D131" s="29" t="s">
        <v>44</v>
      </c>
      <c r="E131" s="30"/>
      <c r="F131" s="31">
        <f>SUM(F134:F139)</f>
        <v>20</v>
      </c>
      <c r="G131" s="32"/>
      <c r="H131" s="32"/>
      <c r="I131" s="30"/>
      <c r="J131" s="30"/>
      <c r="K131" s="30"/>
      <c r="L131" s="30"/>
      <c r="M131" s="33"/>
      <c r="N131" s="34"/>
      <c r="O131" s="34"/>
      <c r="P131" s="34"/>
      <c r="Q131" s="34"/>
      <c r="R131" s="34"/>
      <c r="S131" s="34"/>
    </row>
    <row r="132" spans="1:19" s="41" customFormat="1" x14ac:dyDescent="0.25">
      <c r="A132" s="36"/>
      <c r="B132" s="37"/>
      <c r="C132" s="38" t="s">
        <v>68</v>
      </c>
      <c r="D132" s="39" t="s">
        <v>44</v>
      </c>
      <c r="E132" s="40">
        <v>1</v>
      </c>
      <c r="F132" s="40">
        <f>E132*F131</f>
        <v>20</v>
      </c>
      <c r="G132" s="32"/>
      <c r="H132" s="40"/>
      <c r="I132" s="30"/>
      <c r="J132" s="30">
        <f>I132*F132</f>
        <v>0</v>
      </c>
      <c r="K132" s="30"/>
      <c r="L132" s="30"/>
      <c r="M132" s="33">
        <f t="shared" ref="M132:M133" si="36">L132+J132+H132</f>
        <v>0</v>
      </c>
      <c r="N132" s="49"/>
      <c r="O132" s="49"/>
      <c r="P132" s="49"/>
      <c r="Q132" s="49"/>
      <c r="R132" s="49"/>
      <c r="S132" s="49"/>
    </row>
    <row r="133" spans="1:19" s="41" customFormat="1" x14ac:dyDescent="0.25">
      <c r="A133" s="36"/>
      <c r="B133" s="37"/>
      <c r="C133" s="38" t="s">
        <v>19</v>
      </c>
      <c r="D133" s="39" t="s">
        <v>2</v>
      </c>
      <c r="E133" s="40">
        <v>7.0000000000000007E-2</v>
      </c>
      <c r="F133" s="40">
        <f>E133*F131</f>
        <v>1.4000000000000001</v>
      </c>
      <c r="G133" s="32"/>
      <c r="H133" s="40"/>
      <c r="I133" s="30"/>
      <c r="J133" s="30"/>
      <c r="K133" s="30"/>
      <c r="L133" s="30">
        <f>K133*F133</f>
        <v>0</v>
      </c>
      <c r="M133" s="33">
        <f t="shared" si="36"/>
        <v>0</v>
      </c>
      <c r="N133" s="35"/>
      <c r="O133" s="35"/>
      <c r="P133" s="35"/>
      <c r="Q133" s="35"/>
      <c r="R133" s="35"/>
      <c r="S133" s="35"/>
    </row>
    <row r="134" spans="1:19" s="41" customFormat="1" x14ac:dyDescent="0.25">
      <c r="A134" s="36"/>
      <c r="B134" s="37"/>
      <c r="C134" s="38" t="s">
        <v>95</v>
      </c>
      <c r="D134" s="39" t="s">
        <v>44</v>
      </c>
      <c r="E134" s="40"/>
      <c r="F134" s="30">
        <v>2</v>
      </c>
      <c r="G134" s="32"/>
      <c r="H134" s="40">
        <f t="shared" ref="H134:H140" si="37">G134*F134</f>
        <v>0</v>
      </c>
      <c r="I134" s="30"/>
      <c r="J134" s="30"/>
      <c r="K134" s="30"/>
      <c r="L134" s="30"/>
      <c r="M134" s="33">
        <f t="shared" ref="M134:M139" si="38">L134+J134+H134</f>
        <v>0</v>
      </c>
      <c r="N134" s="34"/>
      <c r="O134" s="34"/>
      <c r="P134" s="34"/>
      <c r="Q134" s="34"/>
      <c r="R134" s="34"/>
      <c r="S134" s="34"/>
    </row>
    <row r="135" spans="1:19" s="41" customFormat="1" x14ac:dyDescent="0.3">
      <c r="A135" s="36"/>
      <c r="B135" s="37"/>
      <c r="C135" s="46" t="s">
        <v>106</v>
      </c>
      <c r="D135" s="39" t="s">
        <v>44</v>
      </c>
      <c r="E135" s="40"/>
      <c r="F135" s="30">
        <v>1</v>
      </c>
      <c r="G135" s="32"/>
      <c r="H135" s="40">
        <f t="shared" si="37"/>
        <v>0</v>
      </c>
      <c r="I135" s="30"/>
      <c r="J135" s="30"/>
      <c r="K135" s="30"/>
      <c r="L135" s="30"/>
      <c r="M135" s="33">
        <f t="shared" si="38"/>
        <v>0</v>
      </c>
      <c r="N135" s="34"/>
      <c r="O135" s="34"/>
      <c r="P135" s="34"/>
      <c r="Q135" s="34"/>
      <c r="R135" s="34"/>
      <c r="S135" s="34"/>
    </row>
    <row r="136" spans="1:19" s="41" customFormat="1" x14ac:dyDescent="0.3">
      <c r="A136" s="36"/>
      <c r="B136" s="37"/>
      <c r="C136" s="46" t="s">
        <v>107</v>
      </c>
      <c r="D136" s="39" t="s">
        <v>44</v>
      </c>
      <c r="E136" s="40"/>
      <c r="F136" s="30">
        <v>9</v>
      </c>
      <c r="G136" s="32"/>
      <c r="H136" s="40">
        <f t="shared" si="37"/>
        <v>0</v>
      </c>
      <c r="I136" s="30"/>
      <c r="J136" s="30"/>
      <c r="K136" s="30"/>
      <c r="L136" s="30"/>
      <c r="M136" s="33">
        <f t="shared" si="38"/>
        <v>0</v>
      </c>
      <c r="N136" s="34"/>
      <c r="O136" s="34"/>
      <c r="P136" s="34"/>
      <c r="Q136" s="34"/>
      <c r="R136" s="34"/>
      <c r="S136" s="34"/>
    </row>
    <row r="137" spans="1:19" s="41" customFormat="1" x14ac:dyDescent="0.3">
      <c r="A137" s="36"/>
      <c r="B137" s="37"/>
      <c r="C137" s="46" t="s">
        <v>97</v>
      </c>
      <c r="D137" s="39" t="s">
        <v>44</v>
      </c>
      <c r="E137" s="40"/>
      <c r="F137" s="30">
        <v>3</v>
      </c>
      <c r="G137" s="32"/>
      <c r="H137" s="40">
        <f t="shared" si="37"/>
        <v>0</v>
      </c>
      <c r="I137" s="30"/>
      <c r="J137" s="30"/>
      <c r="K137" s="30"/>
      <c r="L137" s="30"/>
      <c r="M137" s="33">
        <f t="shared" si="38"/>
        <v>0</v>
      </c>
      <c r="N137" s="34"/>
      <c r="O137" s="34"/>
      <c r="P137" s="34"/>
      <c r="Q137" s="34"/>
      <c r="R137" s="34"/>
      <c r="S137" s="34"/>
    </row>
    <row r="138" spans="1:19" s="41" customFormat="1" x14ac:dyDescent="0.3">
      <c r="A138" s="36"/>
      <c r="B138" s="37"/>
      <c r="C138" s="46" t="s">
        <v>108</v>
      </c>
      <c r="D138" s="39" t="s">
        <v>44</v>
      </c>
      <c r="E138" s="40"/>
      <c r="F138" s="30">
        <v>2</v>
      </c>
      <c r="G138" s="32"/>
      <c r="H138" s="40">
        <f t="shared" si="37"/>
        <v>0</v>
      </c>
      <c r="I138" s="30"/>
      <c r="J138" s="30"/>
      <c r="K138" s="30"/>
      <c r="L138" s="30"/>
      <c r="M138" s="33">
        <f t="shared" si="38"/>
        <v>0</v>
      </c>
      <c r="N138" s="34"/>
      <c r="O138" s="34"/>
      <c r="P138" s="34"/>
      <c r="Q138" s="34"/>
      <c r="R138" s="34"/>
      <c r="S138" s="34"/>
    </row>
    <row r="139" spans="1:19" s="41" customFormat="1" x14ac:dyDescent="0.3">
      <c r="A139" s="36"/>
      <c r="B139" s="37"/>
      <c r="C139" s="46" t="s">
        <v>109</v>
      </c>
      <c r="D139" s="39" t="s">
        <v>44</v>
      </c>
      <c r="E139" s="40"/>
      <c r="F139" s="30">
        <v>3</v>
      </c>
      <c r="G139" s="32"/>
      <c r="H139" s="40">
        <f t="shared" si="37"/>
        <v>0</v>
      </c>
      <c r="I139" s="30"/>
      <c r="J139" s="30"/>
      <c r="K139" s="30"/>
      <c r="L139" s="30"/>
      <c r="M139" s="33">
        <f t="shared" si="38"/>
        <v>0</v>
      </c>
      <c r="N139" s="34"/>
      <c r="O139" s="34"/>
      <c r="P139" s="34"/>
      <c r="Q139" s="34"/>
      <c r="R139" s="34"/>
      <c r="S139" s="34"/>
    </row>
    <row r="140" spans="1:19" s="41" customFormat="1" x14ac:dyDescent="0.25">
      <c r="A140" s="36"/>
      <c r="B140" s="37"/>
      <c r="C140" s="38" t="s">
        <v>40</v>
      </c>
      <c r="D140" s="39" t="s">
        <v>2</v>
      </c>
      <c r="E140" s="40">
        <v>2.04</v>
      </c>
      <c r="F140" s="40">
        <f>E140*F131</f>
        <v>40.799999999999997</v>
      </c>
      <c r="G140" s="32"/>
      <c r="H140" s="40">
        <f t="shared" si="37"/>
        <v>0</v>
      </c>
      <c r="I140" s="30"/>
      <c r="J140" s="30"/>
      <c r="K140" s="30"/>
      <c r="L140" s="30"/>
      <c r="M140" s="33">
        <f t="shared" ref="M140" si="39">L140+J140+H140</f>
        <v>0</v>
      </c>
      <c r="N140" s="34"/>
      <c r="O140" s="34"/>
      <c r="P140" s="34"/>
      <c r="Q140" s="34"/>
      <c r="R140" s="34"/>
      <c r="S140" s="34"/>
    </row>
    <row r="141" spans="1:19" s="35" customFormat="1" x14ac:dyDescent="0.25">
      <c r="A141" s="26">
        <v>15</v>
      </c>
      <c r="B141" s="27" t="s">
        <v>91</v>
      </c>
      <c r="C141" s="28" t="s">
        <v>71</v>
      </c>
      <c r="D141" s="29" t="s">
        <v>44</v>
      </c>
      <c r="E141" s="30"/>
      <c r="F141" s="31">
        <f>SUM(F144:F144)</f>
        <v>3</v>
      </c>
      <c r="G141" s="32"/>
      <c r="H141" s="32"/>
      <c r="I141" s="30"/>
      <c r="J141" s="30"/>
      <c r="K141" s="30"/>
      <c r="L141" s="30"/>
      <c r="M141" s="33"/>
      <c r="N141" s="34"/>
      <c r="O141" s="34"/>
      <c r="P141" s="34"/>
      <c r="Q141" s="34"/>
      <c r="R141" s="34"/>
      <c r="S141" s="34"/>
    </row>
    <row r="142" spans="1:19" s="41" customFormat="1" x14ac:dyDescent="0.25">
      <c r="A142" s="36"/>
      <c r="B142" s="37"/>
      <c r="C142" s="38" t="s">
        <v>68</v>
      </c>
      <c r="D142" s="39" t="s">
        <v>44</v>
      </c>
      <c r="E142" s="40">
        <v>1</v>
      </c>
      <c r="F142" s="40">
        <f>E142*F141</f>
        <v>3</v>
      </c>
      <c r="G142" s="32"/>
      <c r="H142" s="40"/>
      <c r="I142" s="30"/>
      <c r="J142" s="30">
        <f>I142*F142</f>
        <v>0</v>
      </c>
      <c r="K142" s="30"/>
      <c r="L142" s="30"/>
      <c r="M142" s="33">
        <f t="shared" ref="M142:M145" si="40">L142+J142+H142</f>
        <v>0</v>
      </c>
      <c r="N142" s="49"/>
      <c r="O142" s="49"/>
      <c r="P142" s="49"/>
      <c r="Q142" s="49"/>
      <c r="R142" s="49"/>
      <c r="S142" s="49"/>
    </row>
    <row r="143" spans="1:19" s="41" customFormat="1" x14ac:dyDescent="0.25">
      <c r="A143" s="36"/>
      <c r="B143" s="37"/>
      <c r="C143" s="38" t="s">
        <v>19</v>
      </c>
      <c r="D143" s="39" t="s">
        <v>2</v>
      </c>
      <c r="E143" s="40">
        <v>7.0000000000000007E-2</v>
      </c>
      <c r="F143" s="40">
        <f>E143*F141</f>
        <v>0.21000000000000002</v>
      </c>
      <c r="G143" s="32"/>
      <c r="H143" s="40"/>
      <c r="I143" s="30"/>
      <c r="J143" s="30"/>
      <c r="K143" s="30"/>
      <c r="L143" s="30">
        <f>K143*F143</f>
        <v>0</v>
      </c>
      <c r="M143" s="33">
        <f t="shared" si="40"/>
        <v>0</v>
      </c>
      <c r="N143" s="35"/>
      <c r="O143" s="35"/>
      <c r="P143" s="35"/>
      <c r="Q143" s="35"/>
      <c r="R143" s="35"/>
      <c r="S143" s="35"/>
    </row>
    <row r="144" spans="1:19" s="45" customFormat="1" x14ac:dyDescent="0.25">
      <c r="A144" s="42"/>
      <c r="B144" s="50"/>
      <c r="C144" s="43" t="s">
        <v>99</v>
      </c>
      <c r="D144" s="44" t="s">
        <v>70</v>
      </c>
      <c r="E144" s="30"/>
      <c r="F144" s="30">
        <v>3</v>
      </c>
      <c r="G144" s="32"/>
      <c r="H144" s="40">
        <f>G144*F144</f>
        <v>0</v>
      </c>
      <c r="I144" s="30"/>
      <c r="J144" s="30"/>
      <c r="K144" s="30"/>
      <c r="L144" s="30"/>
      <c r="M144" s="33">
        <f t="shared" si="40"/>
        <v>0</v>
      </c>
      <c r="N144" s="34"/>
      <c r="O144" s="34"/>
      <c r="P144" s="34"/>
      <c r="Q144" s="34"/>
      <c r="R144" s="34"/>
      <c r="S144" s="34"/>
    </row>
    <row r="145" spans="1:19" s="41" customFormat="1" x14ac:dyDescent="0.25">
      <c r="A145" s="36"/>
      <c r="B145" s="37"/>
      <c r="C145" s="38" t="s">
        <v>40</v>
      </c>
      <c r="D145" s="39" t="s">
        <v>2</v>
      </c>
      <c r="E145" s="40">
        <v>2.04</v>
      </c>
      <c r="F145" s="40">
        <f>E145*F141</f>
        <v>6.12</v>
      </c>
      <c r="G145" s="32"/>
      <c r="H145" s="40">
        <f>G145*F145</f>
        <v>0</v>
      </c>
      <c r="I145" s="30"/>
      <c r="J145" s="30"/>
      <c r="K145" s="30"/>
      <c r="L145" s="30"/>
      <c r="M145" s="33">
        <f t="shared" si="40"/>
        <v>0</v>
      </c>
      <c r="N145" s="34"/>
      <c r="O145" s="34"/>
      <c r="P145" s="34"/>
      <c r="Q145" s="34"/>
      <c r="R145" s="34"/>
      <c r="S145" s="34"/>
    </row>
    <row r="146" spans="1:19" s="35" customFormat="1" ht="30" x14ac:dyDescent="0.25">
      <c r="A146" s="26">
        <v>16</v>
      </c>
      <c r="B146" s="27" t="s">
        <v>66</v>
      </c>
      <c r="C146" s="28" t="s">
        <v>110</v>
      </c>
      <c r="D146" s="29" t="s">
        <v>44</v>
      </c>
      <c r="E146" s="30"/>
      <c r="F146" s="31">
        <v>1</v>
      </c>
      <c r="G146" s="32"/>
      <c r="H146" s="32"/>
      <c r="I146" s="30"/>
      <c r="J146" s="30"/>
      <c r="K146" s="30"/>
      <c r="L146" s="30"/>
      <c r="M146" s="33"/>
      <c r="N146" s="34"/>
      <c r="O146" s="34"/>
      <c r="P146" s="34"/>
      <c r="Q146" s="34"/>
      <c r="R146" s="34"/>
      <c r="S146" s="34"/>
    </row>
    <row r="147" spans="1:19" s="41" customFormat="1" x14ac:dyDescent="0.25">
      <c r="A147" s="36"/>
      <c r="B147" s="37"/>
      <c r="C147" s="38" t="s">
        <v>68</v>
      </c>
      <c r="D147" s="39" t="s">
        <v>44</v>
      </c>
      <c r="E147" s="40">
        <v>1</v>
      </c>
      <c r="F147" s="40">
        <f>E147*F146</f>
        <v>1</v>
      </c>
      <c r="G147" s="32"/>
      <c r="H147" s="40"/>
      <c r="I147" s="30"/>
      <c r="J147" s="30">
        <f>I147*F147</f>
        <v>0</v>
      </c>
      <c r="K147" s="30"/>
      <c r="L147" s="30"/>
      <c r="M147" s="33">
        <f t="shared" ref="M147:M155" si="41">L147+J147+H147</f>
        <v>0</v>
      </c>
      <c r="N147" s="49"/>
      <c r="O147" s="49"/>
      <c r="P147" s="49"/>
      <c r="Q147" s="49"/>
      <c r="R147" s="49"/>
      <c r="S147" s="49"/>
    </row>
    <row r="148" spans="1:19" s="41" customFormat="1" x14ac:dyDescent="0.25">
      <c r="A148" s="36"/>
      <c r="B148" s="37"/>
      <c r="C148" s="38" t="s">
        <v>19</v>
      </c>
      <c r="D148" s="39" t="s">
        <v>2</v>
      </c>
      <c r="E148" s="40">
        <v>0.76</v>
      </c>
      <c r="F148" s="40">
        <f>E148*F146</f>
        <v>0.76</v>
      </c>
      <c r="G148" s="32"/>
      <c r="H148" s="40"/>
      <c r="I148" s="30"/>
      <c r="J148" s="30"/>
      <c r="K148" s="30"/>
      <c r="L148" s="30">
        <f>K148*F148</f>
        <v>0</v>
      </c>
      <c r="M148" s="33">
        <f t="shared" si="41"/>
        <v>0</v>
      </c>
      <c r="N148" s="35"/>
      <c r="O148" s="35"/>
      <c r="P148" s="35"/>
      <c r="Q148" s="35"/>
      <c r="R148" s="35"/>
      <c r="S148" s="35"/>
    </row>
    <row r="149" spans="1:19" s="45" customFormat="1" x14ac:dyDescent="0.25">
      <c r="A149" s="42"/>
      <c r="B149" s="50"/>
      <c r="C149" s="43" t="s">
        <v>110</v>
      </c>
      <c r="D149" s="39" t="s">
        <v>44</v>
      </c>
      <c r="E149" s="30">
        <v>1</v>
      </c>
      <c r="F149" s="30">
        <f>E149*F146</f>
        <v>1</v>
      </c>
      <c r="G149" s="32"/>
      <c r="H149" s="40">
        <f t="shared" ref="H149:H155" si="42">G149*F149</f>
        <v>0</v>
      </c>
      <c r="I149" s="30"/>
      <c r="J149" s="30"/>
      <c r="K149" s="30"/>
      <c r="L149" s="30"/>
      <c r="M149" s="33">
        <f t="shared" si="41"/>
        <v>0</v>
      </c>
      <c r="N149" s="34"/>
      <c r="O149" s="34"/>
      <c r="P149" s="34"/>
      <c r="Q149" s="34"/>
      <c r="R149" s="34"/>
      <c r="S149" s="34"/>
    </row>
    <row r="150" spans="1:19" s="45" customFormat="1" x14ac:dyDescent="0.25">
      <c r="A150" s="42"/>
      <c r="B150" s="50"/>
      <c r="C150" s="43" t="s">
        <v>83</v>
      </c>
      <c r="D150" s="44" t="s">
        <v>44</v>
      </c>
      <c r="E150" s="30"/>
      <c r="F150" s="30">
        <v>6</v>
      </c>
      <c r="G150" s="32"/>
      <c r="H150" s="40">
        <f t="shared" si="42"/>
        <v>0</v>
      </c>
      <c r="I150" s="30"/>
      <c r="J150" s="30"/>
      <c r="K150" s="30"/>
      <c r="L150" s="30"/>
      <c r="M150" s="33">
        <f t="shared" si="41"/>
        <v>0</v>
      </c>
      <c r="N150" s="34"/>
      <c r="O150" s="34"/>
      <c r="P150" s="34"/>
      <c r="Q150" s="34"/>
      <c r="R150" s="34"/>
      <c r="S150" s="34"/>
    </row>
    <row r="151" spans="1:19" s="45" customFormat="1" x14ac:dyDescent="0.25">
      <c r="A151" s="42"/>
      <c r="B151" s="50"/>
      <c r="C151" s="43" t="s">
        <v>84</v>
      </c>
      <c r="D151" s="44" t="s">
        <v>18</v>
      </c>
      <c r="E151" s="30"/>
      <c r="F151" s="30">
        <v>2</v>
      </c>
      <c r="G151" s="32"/>
      <c r="H151" s="40">
        <f t="shared" si="42"/>
        <v>0</v>
      </c>
      <c r="I151" s="30"/>
      <c r="J151" s="30"/>
      <c r="K151" s="30"/>
      <c r="L151" s="30"/>
      <c r="M151" s="33">
        <f t="shared" si="41"/>
        <v>0</v>
      </c>
      <c r="N151" s="34"/>
      <c r="O151" s="34"/>
      <c r="P151" s="34"/>
      <c r="Q151" s="34"/>
      <c r="R151" s="34"/>
      <c r="S151" s="34"/>
    </row>
    <row r="152" spans="1:19" s="45" customFormat="1" x14ac:dyDescent="0.25">
      <c r="A152" s="42"/>
      <c r="B152" s="50"/>
      <c r="C152" s="43" t="s">
        <v>111</v>
      </c>
      <c r="D152" s="44" t="s">
        <v>70</v>
      </c>
      <c r="E152" s="30"/>
      <c r="F152" s="30">
        <v>3</v>
      </c>
      <c r="G152" s="32"/>
      <c r="H152" s="40">
        <f t="shared" si="42"/>
        <v>0</v>
      </c>
      <c r="I152" s="30"/>
      <c r="J152" s="30"/>
      <c r="K152" s="30"/>
      <c r="L152" s="30"/>
      <c r="M152" s="33">
        <f t="shared" si="41"/>
        <v>0</v>
      </c>
      <c r="N152" s="34"/>
      <c r="O152" s="34"/>
      <c r="P152" s="34"/>
      <c r="Q152" s="34"/>
      <c r="R152" s="34"/>
      <c r="S152" s="34"/>
    </row>
    <row r="153" spans="1:19" s="45" customFormat="1" x14ac:dyDescent="0.25">
      <c r="A153" s="42"/>
      <c r="B153" s="50"/>
      <c r="C153" s="43" t="s">
        <v>112</v>
      </c>
      <c r="D153" s="44" t="s">
        <v>70</v>
      </c>
      <c r="E153" s="30"/>
      <c r="F153" s="30">
        <v>1</v>
      </c>
      <c r="G153" s="32"/>
      <c r="H153" s="40">
        <f t="shared" si="42"/>
        <v>0</v>
      </c>
      <c r="I153" s="30"/>
      <c r="J153" s="30"/>
      <c r="K153" s="30"/>
      <c r="L153" s="30"/>
      <c r="M153" s="33">
        <f t="shared" si="41"/>
        <v>0</v>
      </c>
      <c r="N153" s="34"/>
      <c r="O153" s="34"/>
      <c r="P153" s="34"/>
      <c r="Q153" s="34"/>
      <c r="R153" s="34"/>
      <c r="S153" s="34"/>
    </row>
    <row r="154" spans="1:19" s="45" customFormat="1" x14ac:dyDescent="0.25">
      <c r="A154" s="42"/>
      <c r="B154" s="50"/>
      <c r="C154" s="43" t="s">
        <v>113</v>
      </c>
      <c r="D154" s="44" t="s">
        <v>70</v>
      </c>
      <c r="E154" s="30"/>
      <c r="F154" s="30">
        <v>1</v>
      </c>
      <c r="G154" s="32"/>
      <c r="H154" s="40">
        <f t="shared" si="42"/>
        <v>0</v>
      </c>
      <c r="I154" s="30"/>
      <c r="J154" s="30"/>
      <c r="K154" s="30"/>
      <c r="L154" s="30"/>
      <c r="M154" s="33">
        <f t="shared" si="41"/>
        <v>0</v>
      </c>
      <c r="N154" s="34"/>
      <c r="O154" s="34"/>
      <c r="P154" s="34"/>
      <c r="Q154" s="34"/>
      <c r="R154" s="34"/>
      <c r="S154" s="34"/>
    </row>
    <row r="155" spans="1:19" s="41" customFormat="1" x14ac:dyDescent="0.25">
      <c r="A155" s="36"/>
      <c r="B155" s="37"/>
      <c r="C155" s="38" t="s">
        <v>40</v>
      </c>
      <c r="D155" s="39" t="s">
        <v>2</v>
      </c>
      <c r="E155" s="40">
        <v>5.8</v>
      </c>
      <c r="F155" s="40">
        <f>E155*F146</f>
        <v>5.8</v>
      </c>
      <c r="G155" s="32"/>
      <c r="H155" s="40">
        <f t="shared" si="42"/>
        <v>0</v>
      </c>
      <c r="I155" s="30"/>
      <c r="J155" s="30"/>
      <c r="K155" s="30"/>
      <c r="L155" s="30"/>
      <c r="M155" s="33">
        <f t="shared" si="41"/>
        <v>0</v>
      </c>
      <c r="N155" s="34"/>
      <c r="O155" s="34"/>
      <c r="P155" s="34"/>
      <c r="Q155" s="34"/>
      <c r="R155" s="34"/>
      <c r="S155" s="34"/>
    </row>
    <row r="156" spans="1:19" s="35" customFormat="1" x14ac:dyDescent="0.25">
      <c r="A156" s="26">
        <v>17</v>
      </c>
      <c r="B156" s="27"/>
      <c r="C156" s="28" t="s">
        <v>71</v>
      </c>
      <c r="D156" s="29" t="s">
        <v>44</v>
      </c>
      <c r="E156" s="30"/>
      <c r="F156" s="31">
        <f>SUM(F158:F158)</f>
        <v>1</v>
      </c>
      <c r="G156" s="32"/>
      <c r="H156" s="32"/>
      <c r="I156" s="30"/>
      <c r="J156" s="30"/>
      <c r="K156" s="30"/>
      <c r="L156" s="30"/>
      <c r="M156" s="33"/>
      <c r="N156" s="34"/>
      <c r="O156" s="34"/>
      <c r="P156" s="34"/>
      <c r="Q156" s="34"/>
      <c r="R156" s="34"/>
      <c r="S156" s="34"/>
    </row>
    <row r="157" spans="1:19" s="41" customFormat="1" x14ac:dyDescent="0.25">
      <c r="A157" s="36"/>
      <c r="B157" s="37"/>
      <c r="C157" s="38" t="s">
        <v>68</v>
      </c>
      <c r="D157" s="39" t="s">
        <v>44</v>
      </c>
      <c r="E157" s="40">
        <v>1</v>
      </c>
      <c r="F157" s="40">
        <f>E157*F156</f>
        <v>1</v>
      </c>
      <c r="G157" s="32"/>
      <c r="H157" s="40"/>
      <c r="I157" s="30"/>
      <c r="J157" s="30">
        <f>I157*F157</f>
        <v>0</v>
      </c>
      <c r="K157" s="30"/>
      <c r="L157" s="30"/>
      <c r="M157" s="33">
        <f t="shared" ref="M157:M158" si="43">L157+J157+H157</f>
        <v>0</v>
      </c>
      <c r="N157" s="49"/>
      <c r="O157" s="49"/>
      <c r="P157" s="49"/>
      <c r="Q157" s="49"/>
      <c r="R157" s="49"/>
      <c r="S157" s="49"/>
    </row>
    <row r="158" spans="1:19" s="41" customFormat="1" x14ac:dyDescent="0.25">
      <c r="A158" s="36"/>
      <c r="B158" s="37"/>
      <c r="C158" s="38" t="s">
        <v>114</v>
      </c>
      <c r="D158" s="44" t="s">
        <v>70</v>
      </c>
      <c r="E158" s="40"/>
      <c r="F158" s="30">
        <v>1</v>
      </c>
      <c r="G158" s="32"/>
      <c r="H158" s="40">
        <f>G158*F158</f>
        <v>0</v>
      </c>
      <c r="I158" s="30"/>
      <c r="J158" s="30"/>
      <c r="K158" s="30"/>
      <c r="L158" s="30"/>
      <c r="M158" s="33">
        <f t="shared" si="43"/>
        <v>0</v>
      </c>
      <c r="N158" s="34"/>
      <c r="O158" s="34"/>
      <c r="P158" s="34"/>
      <c r="Q158" s="34"/>
      <c r="R158" s="34"/>
      <c r="S158" s="34"/>
    </row>
    <row r="159" spans="1:19" s="35" customFormat="1" x14ac:dyDescent="0.25">
      <c r="A159" s="26">
        <v>18</v>
      </c>
      <c r="B159" s="27" t="s">
        <v>91</v>
      </c>
      <c r="C159" s="28" t="s">
        <v>71</v>
      </c>
      <c r="D159" s="29" t="s">
        <v>44</v>
      </c>
      <c r="E159" s="30"/>
      <c r="F159" s="31">
        <f>SUM(F162:F166)</f>
        <v>23</v>
      </c>
      <c r="G159" s="32"/>
      <c r="H159" s="32"/>
      <c r="I159" s="30"/>
      <c r="J159" s="30"/>
      <c r="K159" s="30"/>
      <c r="L159" s="30"/>
      <c r="M159" s="33"/>
      <c r="N159" s="34"/>
      <c r="O159" s="34"/>
      <c r="P159" s="34"/>
      <c r="Q159" s="34"/>
      <c r="R159" s="34"/>
      <c r="S159" s="34"/>
    </row>
    <row r="160" spans="1:19" s="41" customFormat="1" x14ac:dyDescent="0.25">
      <c r="A160" s="36"/>
      <c r="B160" s="37"/>
      <c r="C160" s="38" t="s">
        <v>68</v>
      </c>
      <c r="D160" s="39" t="s">
        <v>44</v>
      </c>
      <c r="E160" s="40">
        <v>1</v>
      </c>
      <c r="F160" s="40">
        <f>E160*F159</f>
        <v>23</v>
      </c>
      <c r="G160" s="32"/>
      <c r="H160" s="40"/>
      <c r="I160" s="30"/>
      <c r="J160" s="30">
        <f>I160*F160</f>
        <v>0</v>
      </c>
      <c r="K160" s="30"/>
      <c r="L160" s="30"/>
      <c r="M160" s="33">
        <f t="shared" ref="M160:M161" si="44">L160+J160+H160</f>
        <v>0</v>
      </c>
      <c r="N160" s="49"/>
      <c r="O160" s="49"/>
      <c r="P160" s="49"/>
      <c r="Q160" s="49"/>
      <c r="R160" s="49"/>
      <c r="S160" s="49"/>
    </row>
    <row r="161" spans="1:19" s="41" customFormat="1" x14ac:dyDescent="0.25">
      <c r="A161" s="36"/>
      <c r="B161" s="37"/>
      <c r="C161" s="38" t="s">
        <v>19</v>
      </c>
      <c r="D161" s="39" t="s">
        <v>2</v>
      </c>
      <c r="E161" s="40">
        <v>7.0000000000000007E-2</v>
      </c>
      <c r="F161" s="40">
        <f>E161*F159</f>
        <v>1.61</v>
      </c>
      <c r="G161" s="32"/>
      <c r="H161" s="40"/>
      <c r="I161" s="30"/>
      <c r="J161" s="30"/>
      <c r="K161" s="30"/>
      <c r="L161" s="30">
        <f>K161*F161</f>
        <v>0</v>
      </c>
      <c r="M161" s="33">
        <f t="shared" si="44"/>
        <v>0</v>
      </c>
      <c r="N161" s="35"/>
      <c r="O161" s="35"/>
      <c r="P161" s="35"/>
      <c r="Q161" s="35"/>
      <c r="R161" s="35"/>
      <c r="S161" s="35"/>
    </row>
    <row r="162" spans="1:19" s="41" customFormat="1" x14ac:dyDescent="0.25">
      <c r="A162" s="36"/>
      <c r="B162" s="37"/>
      <c r="C162" s="38" t="s">
        <v>106</v>
      </c>
      <c r="D162" s="44" t="s">
        <v>70</v>
      </c>
      <c r="E162" s="40"/>
      <c r="F162" s="30">
        <v>2</v>
      </c>
      <c r="G162" s="32"/>
      <c r="H162" s="40">
        <f t="shared" ref="H162:H167" si="45">G162*F162</f>
        <v>0</v>
      </c>
      <c r="I162" s="30"/>
      <c r="J162" s="30"/>
      <c r="K162" s="30"/>
      <c r="L162" s="30"/>
      <c r="M162" s="33">
        <f>L162+J162+H162</f>
        <v>0</v>
      </c>
      <c r="N162" s="34"/>
      <c r="O162" s="34"/>
      <c r="P162" s="34"/>
      <c r="Q162" s="34"/>
      <c r="R162" s="34"/>
      <c r="S162" s="34"/>
    </row>
    <row r="163" spans="1:19" s="41" customFormat="1" x14ac:dyDescent="0.3">
      <c r="A163" s="36"/>
      <c r="B163" s="37"/>
      <c r="C163" s="46" t="s">
        <v>107</v>
      </c>
      <c r="D163" s="44" t="s">
        <v>70</v>
      </c>
      <c r="E163" s="40"/>
      <c r="F163" s="30">
        <v>2</v>
      </c>
      <c r="G163" s="32"/>
      <c r="H163" s="40">
        <f t="shared" si="45"/>
        <v>0</v>
      </c>
      <c r="I163" s="30"/>
      <c r="J163" s="30"/>
      <c r="K163" s="30"/>
      <c r="L163" s="30"/>
      <c r="M163" s="33">
        <f>L163+J163+H163</f>
        <v>0</v>
      </c>
      <c r="N163" s="34"/>
      <c r="O163" s="34"/>
      <c r="P163" s="34"/>
      <c r="Q163" s="34"/>
      <c r="R163" s="34"/>
      <c r="S163" s="34"/>
    </row>
    <row r="164" spans="1:19" s="41" customFormat="1" x14ac:dyDescent="0.3">
      <c r="A164" s="36"/>
      <c r="B164" s="37"/>
      <c r="C164" s="46" t="s">
        <v>97</v>
      </c>
      <c r="D164" s="44" t="s">
        <v>70</v>
      </c>
      <c r="E164" s="40"/>
      <c r="F164" s="30">
        <v>1</v>
      </c>
      <c r="G164" s="32"/>
      <c r="H164" s="40">
        <f t="shared" si="45"/>
        <v>0</v>
      </c>
      <c r="I164" s="30"/>
      <c r="J164" s="30"/>
      <c r="K164" s="30"/>
      <c r="L164" s="30"/>
      <c r="M164" s="33">
        <f>L164+J164+H164</f>
        <v>0</v>
      </c>
      <c r="N164" s="34"/>
      <c r="O164" s="34"/>
      <c r="P164" s="34"/>
      <c r="Q164" s="34"/>
      <c r="R164" s="34"/>
      <c r="S164" s="34"/>
    </row>
    <row r="165" spans="1:19" s="41" customFormat="1" x14ac:dyDescent="0.3">
      <c r="A165" s="36"/>
      <c r="B165" s="37"/>
      <c r="C165" s="46" t="s">
        <v>108</v>
      </c>
      <c r="D165" s="44" t="s">
        <v>70</v>
      </c>
      <c r="E165" s="40"/>
      <c r="F165" s="30">
        <v>17</v>
      </c>
      <c r="G165" s="32"/>
      <c r="H165" s="40">
        <f t="shared" si="45"/>
        <v>0</v>
      </c>
      <c r="I165" s="30"/>
      <c r="J165" s="30"/>
      <c r="K165" s="30"/>
      <c r="L165" s="30"/>
      <c r="M165" s="33">
        <f>L165+J165+H165</f>
        <v>0</v>
      </c>
      <c r="N165" s="34"/>
      <c r="O165" s="34"/>
      <c r="P165" s="34"/>
      <c r="Q165" s="34"/>
      <c r="R165" s="34"/>
      <c r="S165" s="34"/>
    </row>
    <row r="166" spans="1:19" s="41" customFormat="1" x14ac:dyDescent="0.3">
      <c r="A166" s="36"/>
      <c r="B166" s="37"/>
      <c r="C166" s="46" t="s">
        <v>109</v>
      </c>
      <c r="D166" s="44" t="s">
        <v>70</v>
      </c>
      <c r="E166" s="40"/>
      <c r="F166" s="30">
        <v>1</v>
      </c>
      <c r="G166" s="32"/>
      <c r="H166" s="40">
        <f t="shared" si="45"/>
        <v>0</v>
      </c>
      <c r="I166" s="30"/>
      <c r="J166" s="30"/>
      <c r="K166" s="30"/>
      <c r="L166" s="30"/>
      <c r="M166" s="33">
        <f>L166+J166+H166</f>
        <v>0</v>
      </c>
      <c r="N166" s="34"/>
      <c r="O166" s="34"/>
      <c r="P166" s="34"/>
      <c r="Q166" s="34"/>
      <c r="R166" s="34"/>
      <c r="S166" s="34"/>
    </row>
    <row r="167" spans="1:19" s="41" customFormat="1" x14ac:dyDescent="0.25">
      <c r="A167" s="36"/>
      <c r="B167" s="37"/>
      <c r="C167" s="38" t="s">
        <v>40</v>
      </c>
      <c r="D167" s="39" t="s">
        <v>2</v>
      </c>
      <c r="E167" s="40">
        <v>2.04</v>
      </c>
      <c r="F167" s="40">
        <f>E167*F159</f>
        <v>46.92</v>
      </c>
      <c r="G167" s="32"/>
      <c r="H167" s="40">
        <f t="shared" si="45"/>
        <v>0</v>
      </c>
      <c r="I167" s="30"/>
      <c r="J167" s="30"/>
      <c r="K167" s="30"/>
      <c r="L167" s="30"/>
      <c r="M167" s="33">
        <f t="shared" ref="M167" si="46">L167+J167+H167</f>
        <v>0</v>
      </c>
      <c r="N167" s="34"/>
      <c r="O167" s="34"/>
      <c r="P167" s="34"/>
      <c r="Q167" s="34"/>
      <c r="R167" s="34"/>
      <c r="S167" s="34"/>
    </row>
    <row r="168" spans="1:19" s="35" customFormat="1" x14ac:dyDescent="0.25">
      <c r="A168" s="26">
        <v>19</v>
      </c>
      <c r="B168" s="27" t="s">
        <v>91</v>
      </c>
      <c r="C168" s="28" t="s">
        <v>71</v>
      </c>
      <c r="D168" s="29" t="s">
        <v>44</v>
      </c>
      <c r="E168" s="30"/>
      <c r="F168" s="31">
        <f>SUM(F171:F172)</f>
        <v>5</v>
      </c>
      <c r="G168" s="32"/>
      <c r="H168" s="32"/>
      <c r="I168" s="30"/>
      <c r="J168" s="30"/>
      <c r="K168" s="30"/>
      <c r="L168" s="30"/>
      <c r="M168" s="33"/>
      <c r="N168" s="34"/>
      <c r="O168" s="34"/>
      <c r="P168" s="34"/>
      <c r="Q168" s="34"/>
      <c r="R168" s="34"/>
      <c r="S168" s="34"/>
    </row>
    <row r="169" spans="1:19" s="41" customFormat="1" x14ac:dyDescent="0.25">
      <c r="A169" s="36"/>
      <c r="B169" s="37"/>
      <c r="C169" s="38" t="s">
        <v>68</v>
      </c>
      <c r="D169" s="39" t="s">
        <v>44</v>
      </c>
      <c r="E169" s="40">
        <v>1</v>
      </c>
      <c r="F169" s="40">
        <f>E169*F168</f>
        <v>5</v>
      </c>
      <c r="G169" s="32"/>
      <c r="H169" s="40"/>
      <c r="I169" s="30"/>
      <c r="J169" s="30">
        <f>I169*F169</f>
        <v>0</v>
      </c>
      <c r="K169" s="30"/>
      <c r="L169" s="30"/>
      <c r="M169" s="33">
        <f t="shared" ref="M169:M173" si="47">L169+J169+H169</f>
        <v>0</v>
      </c>
      <c r="N169" s="49"/>
      <c r="O169" s="49"/>
      <c r="P169" s="49"/>
      <c r="Q169" s="49"/>
      <c r="R169" s="49"/>
      <c r="S169" s="49"/>
    </row>
    <row r="170" spans="1:19" s="41" customFormat="1" x14ac:dyDescent="0.25">
      <c r="A170" s="36"/>
      <c r="B170" s="37"/>
      <c r="C170" s="38" t="s">
        <v>19</v>
      </c>
      <c r="D170" s="39" t="s">
        <v>2</v>
      </c>
      <c r="E170" s="40">
        <v>7.0000000000000007E-2</v>
      </c>
      <c r="F170" s="40">
        <f>E170*F168</f>
        <v>0.35000000000000003</v>
      </c>
      <c r="G170" s="32"/>
      <c r="H170" s="40"/>
      <c r="I170" s="30"/>
      <c r="J170" s="30"/>
      <c r="K170" s="30"/>
      <c r="L170" s="30">
        <f>K170*F170</f>
        <v>0</v>
      </c>
      <c r="M170" s="33">
        <f t="shared" si="47"/>
        <v>0</v>
      </c>
      <c r="N170" s="35"/>
      <c r="O170" s="35"/>
      <c r="P170" s="35"/>
      <c r="Q170" s="35"/>
      <c r="R170" s="35"/>
      <c r="S170" s="35"/>
    </row>
    <row r="171" spans="1:19" s="45" customFormat="1" x14ac:dyDescent="0.25">
      <c r="A171" s="42"/>
      <c r="B171" s="50"/>
      <c r="C171" s="43" t="s">
        <v>99</v>
      </c>
      <c r="D171" s="44" t="s">
        <v>70</v>
      </c>
      <c r="E171" s="30"/>
      <c r="F171" s="30">
        <v>2</v>
      </c>
      <c r="G171" s="32"/>
      <c r="H171" s="40">
        <f>G171*F171</f>
        <v>0</v>
      </c>
      <c r="I171" s="30"/>
      <c r="J171" s="30"/>
      <c r="K171" s="30"/>
      <c r="L171" s="30"/>
      <c r="M171" s="33">
        <f t="shared" si="47"/>
        <v>0</v>
      </c>
      <c r="N171" s="34"/>
      <c r="O171" s="34"/>
      <c r="P171" s="34"/>
      <c r="Q171" s="34"/>
      <c r="R171" s="34"/>
      <c r="S171" s="34"/>
    </row>
    <row r="172" spans="1:19" s="45" customFormat="1" x14ac:dyDescent="0.25">
      <c r="A172" s="42"/>
      <c r="B172" s="50"/>
      <c r="C172" s="43" t="s">
        <v>100</v>
      </c>
      <c r="D172" s="44" t="s">
        <v>70</v>
      </c>
      <c r="E172" s="30"/>
      <c r="F172" s="30">
        <v>3</v>
      </c>
      <c r="G172" s="32"/>
      <c r="H172" s="40">
        <f>G172*F172</f>
        <v>0</v>
      </c>
      <c r="I172" s="30"/>
      <c r="J172" s="30"/>
      <c r="K172" s="30"/>
      <c r="L172" s="30"/>
      <c r="M172" s="33">
        <f t="shared" si="47"/>
        <v>0</v>
      </c>
      <c r="N172" s="34"/>
      <c r="O172" s="34"/>
      <c r="P172" s="34"/>
      <c r="Q172" s="34"/>
      <c r="R172" s="34"/>
      <c r="S172" s="34"/>
    </row>
    <row r="173" spans="1:19" s="41" customFormat="1" x14ac:dyDescent="0.25">
      <c r="A173" s="36"/>
      <c r="B173" s="37"/>
      <c r="C173" s="38" t="s">
        <v>40</v>
      </c>
      <c r="D173" s="39" t="s">
        <v>2</v>
      </c>
      <c r="E173" s="40">
        <v>2.04</v>
      </c>
      <c r="F173" s="40">
        <f>E173*F168</f>
        <v>10.199999999999999</v>
      </c>
      <c r="G173" s="32"/>
      <c r="H173" s="40">
        <f>G173*F173</f>
        <v>0</v>
      </c>
      <c r="I173" s="30"/>
      <c r="J173" s="30"/>
      <c r="K173" s="30"/>
      <c r="L173" s="30"/>
      <c r="M173" s="33">
        <f t="shared" si="47"/>
        <v>0</v>
      </c>
      <c r="N173" s="34"/>
      <c r="O173" s="34"/>
      <c r="P173" s="34"/>
      <c r="Q173" s="34"/>
      <c r="R173" s="34"/>
      <c r="S173" s="34"/>
    </row>
    <row r="174" spans="1:19" s="35" customFormat="1" ht="30" x14ac:dyDescent="0.25">
      <c r="A174" s="26">
        <v>20</v>
      </c>
      <c r="B174" s="27" t="s">
        <v>66</v>
      </c>
      <c r="C174" s="28" t="s">
        <v>115</v>
      </c>
      <c r="D174" s="29" t="s">
        <v>44</v>
      </c>
      <c r="E174" s="30"/>
      <c r="F174" s="31">
        <v>1</v>
      </c>
      <c r="G174" s="32"/>
      <c r="H174" s="32"/>
      <c r="I174" s="30"/>
      <c r="J174" s="30"/>
      <c r="K174" s="30"/>
      <c r="L174" s="30"/>
      <c r="M174" s="33"/>
      <c r="N174" s="34"/>
      <c r="O174" s="34"/>
      <c r="P174" s="34"/>
      <c r="Q174" s="34"/>
      <c r="R174" s="34"/>
      <c r="S174" s="34"/>
    </row>
    <row r="175" spans="1:19" s="41" customFormat="1" x14ac:dyDescent="0.25">
      <c r="A175" s="36"/>
      <c r="B175" s="37"/>
      <c r="C175" s="38" t="s">
        <v>68</v>
      </c>
      <c r="D175" s="39" t="s">
        <v>44</v>
      </c>
      <c r="E175" s="40">
        <v>1</v>
      </c>
      <c r="F175" s="40">
        <f>E175*F174</f>
        <v>1</v>
      </c>
      <c r="G175" s="32"/>
      <c r="H175" s="40"/>
      <c r="I175" s="30"/>
      <c r="J175" s="30">
        <f>I175*F175</f>
        <v>0</v>
      </c>
      <c r="K175" s="30"/>
      <c r="L175" s="30"/>
      <c r="M175" s="33">
        <f t="shared" ref="M175:M183" si="48">L175+J175+H175</f>
        <v>0</v>
      </c>
      <c r="N175" s="49"/>
      <c r="O175" s="49"/>
      <c r="P175" s="49"/>
      <c r="Q175" s="49"/>
      <c r="R175" s="49"/>
      <c r="S175" s="49"/>
    </row>
    <row r="176" spans="1:19" s="41" customFormat="1" x14ac:dyDescent="0.25">
      <c r="A176" s="36"/>
      <c r="B176" s="37"/>
      <c r="C176" s="38" t="s">
        <v>19</v>
      </c>
      <c r="D176" s="39" t="s">
        <v>2</v>
      </c>
      <c r="E176" s="40">
        <v>0.76</v>
      </c>
      <c r="F176" s="40">
        <f>E176*F174</f>
        <v>0.76</v>
      </c>
      <c r="G176" s="32"/>
      <c r="H176" s="40"/>
      <c r="I176" s="30"/>
      <c r="J176" s="30"/>
      <c r="K176" s="30"/>
      <c r="L176" s="30">
        <f>K176*F176</f>
        <v>0</v>
      </c>
      <c r="M176" s="33">
        <f t="shared" si="48"/>
        <v>0</v>
      </c>
      <c r="N176" s="35"/>
      <c r="O176" s="35"/>
      <c r="P176" s="35"/>
      <c r="Q176" s="35"/>
      <c r="R176" s="35"/>
      <c r="S176" s="35"/>
    </row>
    <row r="177" spans="1:19" s="45" customFormat="1" ht="30" x14ac:dyDescent="0.25">
      <c r="A177" s="42"/>
      <c r="B177" s="50"/>
      <c r="C177" s="43" t="s">
        <v>115</v>
      </c>
      <c r="D177" s="39" t="s">
        <v>44</v>
      </c>
      <c r="E177" s="30">
        <v>1</v>
      </c>
      <c r="F177" s="30">
        <f>E177*F174</f>
        <v>1</v>
      </c>
      <c r="G177" s="32"/>
      <c r="H177" s="40">
        <f t="shared" ref="H177:H183" si="49">G177*F177</f>
        <v>0</v>
      </c>
      <c r="I177" s="30"/>
      <c r="J177" s="30"/>
      <c r="K177" s="30"/>
      <c r="L177" s="30"/>
      <c r="M177" s="33">
        <f t="shared" si="48"/>
        <v>0</v>
      </c>
      <c r="N177" s="34"/>
      <c r="O177" s="34"/>
      <c r="P177" s="34"/>
      <c r="Q177" s="34"/>
      <c r="R177" s="34"/>
      <c r="S177" s="34"/>
    </row>
    <row r="178" spans="1:19" s="45" customFormat="1" x14ac:dyDescent="0.25">
      <c r="A178" s="42"/>
      <c r="B178" s="50"/>
      <c r="C178" s="43" t="s">
        <v>83</v>
      </c>
      <c r="D178" s="44" t="s">
        <v>44</v>
      </c>
      <c r="E178" s="30"/>
      <c r="F178" s="30">
        <v>10</v>
      </c>
      <c r="G178" s="32"/>
      <c r="H178" s="40">
        <f t="shared" si="49"/>
        <v>0</v>
      </c>
      <c r="I178" s="30"/>
      <c r="J178" s="30"/>
      <c r="K178" s="30"/>
      <c r="L178" s="30"/>
      <c r="M178" s="33">
        <f t="shared" si="48"/>
        <v>0</v>
      </c>
      <c r="N178" s="34"/>
      <c r="O178" s="34"/>
      <c r="P178" s="34"/>
      <c r="Q178" s="34"/>
      <c r="R178" s="34"/>
      <c r="S178" s="34"/>
    </row>
    <row r="179" spans="1:19" s="45" customFormat="1" x14ac:dyDescent="0.25">
      <c r="A179" s="42"/>
      <c r="B179" s="50"/>
      <c r="C179" s="43" t="s">
        <v>84</v>
      </c>
      <c r="D179" s="44" t="s">
        <v>18</v>
      </c>
      <c r="E179" s="30"/>
      <c r="F179" s="30">
        <v>2</v>
      </c>
      <c r="G179" s="32"/>
      <c r="H179" s="40">
        <f t="shared" si="49"/>
        <v>0</v>
      </c>
      <c r="I179" s="30"/>
      <c r="J179" s="30"/>
      <c r="K179" s="30"/>
      <c r="L179" s="30"/>
      <c r="M179" s="33">
        <f t="shared" si="48"/>
        <v>0</v>
      </c>
      <c r="N179" s="34"/>
      <c r="O179" s="34"/>
      <c r="P179" s="34"/>
      <c r="Q179" s="34"/>
      <c r="R179" s="34"/>
      <c r="S179" s="34"/>
    </row>
    <row r="180" spans="1:19" s="45" customFormat="1" x14ac:dyDescent="0.25">
      <c r="A180" s="42"/>
      <c r="B180" s="50"/>
      <c r="C180" s="43" t="s">
        <v>102</v>
      </c>
      <c r="D180" s="44" t="s">
        <v>70</v>
      </c>
      <c r="E180" s="30"/>
      <c r="F180" s="30">
        <v>3</v>
      </c>
      <c r="G180" s="32"/>
      <c r="H180" s="40">
        <f t="shared" si="49"/>
        <v>0</v>
      </c>
      <c r="I180" s="30"/>
      <c r="J180" s="30"/>
      <c r="K180" s="30"/>
      <c r="L180" s="30"/>
      <c r="M180" s="33">
        <f t="shared" si="48"/>
        <v>0</v>
      </c>
      <c r="N180" s="34"/>
      <c r="O180" s="34"/>
      <c r="P180" s="34"/>
      <c r="Q180" s="34"/>
      <c r="R180" s="34"/>
      <c r="S180" s="34"/>
    </row>
    <row r="181" spans="1:19" s="45" customFormat="1" x14ac:dyDescent="0.25">
      <c r="A181" s="42"/>
      <c r="B181" s="50"/>
      <c r="C181" s="43" t="s">
        <v>103</v>
      </c>
      <c r="D181" s="44" t="s">
        <v>70</v>
      </c>
      <c r="E181" s="30"/>
      <c r="F181" s="30">
        <v>1</v>
      </c>
      <c r="G181" s="32"/>
      <c r="H181" s="40">
        <f t="shared" si="49"/>
        <v>0</v>
      </c>
      <c r="I181" s="30"/>
      <c r="J181" s="30"/>
      <c r="K181" s="30"/>
      <c r="L181" s="30"/>
      <c r="M181" s="33">
        <f t="shared" si="48"/>
        <v>0</v>
      </c>
      <c r="N181" s="34"/>
      <c r="O181" s="34"/>
      <c r="P181" s="34"/>
      <c r="Q181" s="34"/>
      <c r="R181" s="34"/>
      <c r="S181" s="34"/>
    </row>
    <row r="182" spans="1:19" s="45" customFormat="1" x14ac:dyDescent="0.25">
      <c r="A182" s="42"/>
      <c r="B182" s="50"/>
      <c r="C182" s="43" t="s">
        <v>104</v>
      </c>
      <c r="D182" s="44" t="s">
        <v>70</v>
      </c>
      <c r="E182" s="30"/>
      <c r="F182" s="30">
        <v>1</v>
      </c>
      <c r="G182" s="32"/>
      <c r="H182" s="40">
        <f t="shared" si="49"/>
        <v>0</v>
      </c>
      <c r="I182" s="30"/>
      <c r="J182" s="30"/>
      <c r="K182" s="30"/>
      <c r="L182" s="30"/>
      <c r="M182" s="33">
        <f t="shared" si="48"/>
        <v>0</v>
      </c>
      <c r="N182" s="34"/>
      <c r="O182" s="34"/>
      <c r="P182" s="34"/>
      <c r="Q182" s="34"/>
      <c r="R182" s="34"/>
      <c r="S182" s="34"/>
    </row>
    <row r="183" spans="1:19" s="41" customFormat="1" x14ac:dyDescent="0.25">
      <c r="A183" s="36"/>
      <c r="B183" s="37"/>
      <c r="C183" s="38" t="s">
        <v>40</v>
      </c>
      <c r="D183" s="39" t="s">
        <v>2</v>
      </c>
      <c r="E183" s="40">
        <v>5.8</v>
      </c>
      <c r="F183" s="40">
        <f>E183*F174</f>
        <v>5.8</v>
      </c>
      <c r="G183" s="32"/>
      <c r="H183" s="40">
        <f t="shared" si="49"/>
        <v>0</v>
      </c>
      <c r="I183" s="30"/>
      <c r="J183" s="30"/>
      <c r="K183" s="30"/>
      <c r="L183" s="30"/>
      <c r="M183" s="33">
        <f t="shared" si="48"/>
        <v>0</v>
      </c>
      <c r="N183" s="34"/>
      <c r="O183" s="34"/>
      <c r="P183" s="34"/>
      <c r="Q183" s="34"/>
      <c r="R183" s="34"/>
      <c r="S183" s="34"/>
    </row>
    <row r="184" spans="1:19" s="35" customFormat="1" x14ac:dyDescent="0.25">
      <c r="A184" s="26">
        <v>21</v>
      </c>
      <c r="B184" s="27"/>
      <c r="C184" s="28" t="s">
        <v>71</v>
      </c>
      <c r="D184" s="29" t="s">
        <v>44</v>
      </c>
      <c r="E184" s="30"/>
      <c r="F184" s="31">
        <f>SUM(F186:F189)</f>
        <v>9</v>
      </c>
      <c r="G184" s="32"/>
      <c r="H184" s="32"/>
      <c r="I184" s="30"/>
      <c r="J184" s="30"/>
      <c r="K184" s="30"/>
      <c r="L184" s="30"/>
      <c r="M184" s="33"/>
      <c r="N184" s="34"/>
      <c r="O184" s="34"/>
      <c r="P184" s="34"/>
      <c r="Q184" s="34"/>
      <c r="R184" s="34"/>
      <c r="S184" s="34"/>
    </row>
    <row r="185" spans="1:19" s="41" customFormat="1" x14ac:dyDescent="0.25">
      <c r="A185" s="36"/>
      <c r="B185" s="37"/>
      <c r="C185" s="38" t="s">
        <v>68</v>
      </c>
      <c r="D185" s="39" t="s">
        <v>44</v>
      </c>
      <c r="E185" s="40">
        <v>1</v>
      </c>
      <c r="F185" s="40">
        <f>E185*F184</f>
        <v>9</v>
      </c>
      <c r="G185" s="32"/>
      <c r="H185" s="40"/>
      <c r="I185" s="30"/>
      <c r="J185" s="30">
        <f>I185*F185</f>
        <v>0</v>
      </c>
      <c r="K185" s="30"/>
      <c r="L185" s="30"/>
      <c r="M185" s="33">
        <f t="shared" ref="M185:M189" si="50">L185+J185+H185</f>
        <v>0</v>
      </c>
      <c r="N185" s="49"/>
      <c r="O185" s="49"/>
      <c r="P185" s="49"/>
      <c r="Q185" s="49"/>
      <c r="R185" s="49"/>
      <c r="S185" s="49"/>
    </row>
    <row r="186" spans="1:19" s="41" customFormat="1" ht="30" x14ac:dyDescent="0.25">
      <c r="A186" s="36"/>
      <c r="B186" s="37"/>
      <c r="C186" s="38" t="s">
        <v>116</v>
      </c>
      <c r="D186" s="39" t="s">
        <v>44</v>
      </c>
      <c r="E186" s="40"/>
      <c r="F186" s="30">
        <v>1</v>
      </c>
      <c r="G186" s="32"/>
      <c r="H186" s="40">
        <f>G186*F186</f>
        <v>0</v>
      </c>
      <c r="I186" s="30"/>
      <c r="J186" s="30"/>
      <c r="K186" s="30"/>
      <c r="L186" s="30"/>
      <c r="M186" s="33">
        <f t="shared" si="50"/>
        <v>0</v>
      </c>
      <c r="N186" s="34"/>
      <c r="O186" s="34"/>
      <c r="P186" s="34"/>
      <c r="Q186" s="34"/>
      <c r="R186" s="34"/>
      <c r="S186" s="34"/>
    </row>
    <row r="187" spans="1:19" s="41" customFormat="1" ht="30" x14ac:dyDescent="0.25">
      <c r="A187" s="36"/>
      <c r="B187" s="37"/>
      <c r="C187" s="38" t="s">
        <v>117</v>
      </c>
      <c r="D187" s="39" t="s">
        <v>44</v>
      </c>
      <c r="E187" s="40"/>
      <c r="F187" s="30">
        <v>2</v>
      </c>
      <c r="G187" s="32"/>
      <c r="H187" s="40">
        <f>G187*F187</f>
        <v>0</v>
      </c>
      <c r="I187" s="30"/>
      <c r="J187" s="30"/>
      <c r="K187" s="30"/>
      <c r="L187" s="30"/>
      <c r="M187" s="33">
        <f t="shared" si="50"/>
        <v>0</v>
      </c>
      <c r="N187" s="34"/>
      <c r="O187" s="34"/>
      <c r="P187" s="34"/>
      <c r="Q187" s="34"/>
      <c r="R187" s="34"/>
      <c r="S187" s="34"/>
    </row>
    <row r="188" spans="1:19" s="41" customFormat="1" ht="30" x14ac:dyDescent="0.25">
      <c r="A188" s="36"/>
      <c r="B188" s="37"/>
      <c r="C188" s="38" t="s">
        <v>118</v>
      </c>
      <c r="D188" s="39" t="s">
        <v>44</v>
      </c>
      <c r="E188" s="40"/>
      <c r="F188" s="30">
        <v>4</v>
      </c>
      <c r="G188" s="32"/>
      <c r="H188" s="40">
        <f>G188*F188</f>
        <v>0</v>
      </c>
      <c r="I188" s="30"/>
      <c r="J188" s="30"/>
      <c r="K188" s="30"/>
      <c r="L188" s="30"/>
      <c r="M188" s="33">
        <f t="shared" si="50"/>
        <v>0</v>
      </c>
      <c r="N188" s="34"/>
      <c r="O188" s="34"/>
      <c r="P188" s="34"/>
      <c r="Q188" s="34"/>
      <c r="R188" s="34"/>
      <c r="S188" s="34"/>
    </row>
    <row r="189" spans="1:19" s="41" customFormat="1" ht="30" x14ac:dyDescent="0.25">
      <c r="A189" s="36"/>
      <c r="B189" s="37"/>
      <c r="C189" s="38" t="s">
        <v>119</v>
      </c>
      <c r="D189" s="39" t="s">
        <v>44</v>
      </c>
      <c r="E189" s="40"/>
      <c r="F189" s="30">
        <v>2</v>
      </c>
      <c r="G189" s="32"/>
      <c r="H189" s="40">
        <f>G189*F189</f>
        <v>0</v>
      </c>
      <c r="I189" s="30"/>
      <c r="J189" s="30"/>
      <c r="K189" s="30"/>
      <c r="L189" s="30"/>
      <c r="M189" s="33">
        <f t="shared" si="50"/>
        <v>0</v>
      </c>
      <c r="N189" s="34"/>
      <c r="O189" s="34"/>
      <c r="P189" s="34"/>
      <c r="Q189" s="34"/>
      <c r="R189" s="34"/>
      <c r="S189" s="34"/>
    </row>
    <row r="190" spans="1:19" s="35" customFormat="1" x14ac:dyDescent="0.25">
      <c r="A190" s="26">
        <v>22</v>
      </c>
      <c r="B190" s="27" t="s">
        <v>91</v>
      </c>
      <c r="C190" s="28" t="s">
        <v>71</v>
      </c>
      <c r="D190" s="29" t="s">
        <v>44</v>
      </c>
      <c r="E190" s="30"/>
      <c r="F190" s="31">
        <f>SUM(F193:F194)</f>
        <v>7</v>
      </c>
      <c r="G190" s="32"/>
      <c r="H190" s="32"/>
      <c r="I190" s="30"/>
      <c r="J190" s="30"/>
      <c r="K190" s="30"/>
      <c r="L190" s="30"/>
      <c r="M190" s="33"/>
      <c r="N190" s="34"/>
      <c r="O190" s="34"/>
      <c r="P190" s="34"/>
      <c r="Q190" s="34"/>
      <c r="R190" s="34"/>
      <c r="S190" s="34"/>
    </row>
    <row r="191" spans="1:19" s="41" customFormat="1" x14ac:dyDescent="0.25">
      <c r="A191" s="36"/>
      <c r="B191" s="37"/>
      <c r="C191" s="38" t="s">
        <v>68</v>
      </c>
      <c r="D191" s="39" t="s">
        <v>44</v>
      </c>
      <c r="E191" s="40">
        <v>1</v>
      </c>
      <c r="F191" s="40">
        <f>E191*F190</f>
        <v>7</v>
      </c>
      <c r="G191" s="32"/>
      <c r="H191" s="40"/>
      <c r="I191" s="30"/>
      <c r="J191" s="30">
        <f>I191*F191</f>
        <v>0</v>
      </c>
      <c r="K191" s="30"/>
      <c r="L191" s="30"/>
      <c r="M191" s="33">
        <f t="shared" ref="M191:M192" si="51">L191+J191+H191</f>
        <v>0</v>
      </c>
      <c r="N191" s="49"/>
      <c r="O191" s="49"/>
      <c r="P191" s="49"/>
      <c r="Q191" s="49"/>
      <c r="R191" s="49"/>
      <c r="S191" s="49"/>
    </row>
    <row r="192" spans="1:19" s="41" customFormat="1" x14ac:dyDescent="0.25">
      <c r="A192" s="36"/>
      <c r="B192" s="37"/>
      <c r="C192" s="38" t="s">
        <v>19</v>
      </c>
      <c r="D192" s="39" t="s">
        <v>2</v>
      </c>
      <c r="E192" s="40">
        <v>7.0000000000000007E-2</v>
      </c>
      <c r="F192" s="40">
        <f>E192*F190</f>
        <v>0.49000000000000005</v>
      </c>
      <c r="G192" s="32"/>
      <c r="H192" s="40"/>
      <c r="I192" s="30"/>
      <c r="J192" s="30"/>
      <c r="K192" s="30"/>
      <c r="L192" s="30">
        <f>K192*F192</f>
        <v>0</v>
      </c>
      <c r="M192" s="33">
        <f t="shared" si="51"/>
        <v>0</v>
      </c>
      <c r="N192" s="35"/>
      <c r="O192" s="35"/>
      <c r="P192" s="35"/>
      <c r="Q192" s="35"/>
      <c r="R192" s="35"/>
      <c r="S192" s="35"/>
    </row>
    <row r="193" spans="1:19" s="41" customFormat="1" x14ac:dyDescent="0.3">
      <c r="A193" s="36"/>
      <c r="B193" s="37"/>
      <c r="C193" s="46" t="s">
        <v>97</v>
      </c>
      <c r="D193" s="44" t="s">
        <v>44</v>
      </c>
      <c r="E193" s="40"/>
      <c r="F193" s="30">
        <v>4</v>
      </c>
      <c r="G193" s="32"/>
      <c r="H193" s="40">
        <f>G193*F193</f>
        <v>0</v>
      </c>
      <c r="I193" s="30"/>
      <c r="J193" s="30"/>
      <c r="K193" s="30"/>
      <c r="L193" s="30"/>
      <c r="M193" s="33">
        <f>L193+J193+H193</f>
        <v>0</v>
      </c>
      <c r="N193" s="34"/>
      <c r="O193" s="34"/>
      <c r="P193" s="34"/>
      <c r="Q193" s="34"/>
      <c r="R193" s="34"/>
      <c r="S193" s="34"/>
    </row>
    <row r="194" spans="1:19" s="41" customFormat="1" x14ac:dyDescent="0.3">
      <c r="A194" s="36"/>
      <c r="B194" s="37"/>
      <c r="C194" s="46" t="s">
        <v>109</v>
      </c>
      <c r="D194" s="44" t="s">
        <v>44</v>
      </c>
      <c r="E194" s="40"/>
      <c r="F194" s="30">
        <v>3</v>
      </c>
      <c r="G194" s="32"/>
      <c r="H194" s="40">
        <f>G194*F194</f>
        <v>0</v>
      </c>
      <c r="I194" s="30"/>
      <c r="J194" s="30"/>
      <c r="K194" s="30"/>
      <c r="L194" s="30"/>
      <c r="M194" s="33">
        <f>L194+J194+H194</f>
        <v>0</v>
      </c>
      <c r="N194" s="34"/>
      <c r="O194" s="34"/>
      <c r="P194" s="34"/>
      <c r="Q194" s="34"/>
      <c r="R194" s="34"/>
      <c r="S194" s="34"/>
    </row>
    <row r="195" spans="1:19" s="41" customFormat="1" x14ac:dyDescent="0.25">
      <c r="A195" s="36"/>
      <c r="B195" s="37"/>
      <c r="C195" s="38" t="s">
        <v>40</v>
      </c>
      <c r="D195" s="39" t="s">
        <v>2</v>
      </c>
      <c r="E195" s="40">
        <v>2.04</v>
      </c>
      <c r="F195" s="40">
        <f>E195*F190</f>
        <v>14.280000000000001</v>
      </c>
      <c r="G195" s="32"/>
      <c r="H195" s="40">
        <f>G195*F195</f>
        <v>0</v>
      </c>
      <c r="I195" s="30"/>
      <c r="J195" s="30"/>
      <c r="K195" s="30"/>
      <c r="L195" s="30"/>
      <c r="M195" s="33">
        <f t="shared" ref="M195" si="52">L195+J195+H195</f>
        <v>0</v>
      </c>
      <c r="N195" s="34"/>
      <c r="O195" s="34"/>
      <c r="P195" s="34"/>
      <c r="Q195" s="34"/>
      <c r="R195" s="34"/>
      <c r="S195" s="34"/>
    </row>
    <row r="196" spans="1:19" s="35" customFormat="1" x14ac:dyDescent="0.25">
      <c r="A196" s="26">
        <v>23</v>
      </c>
      <c r="B196" s="27" t="s">
        <v>91</v>
      </c>
      <c r="C196" s="28" t="s">
        <v>71</v>
      </c>
      <c r="D196" s="29" t="s">
        <v>44</v>
      </c>
      <c r="E196" s="30"/>
      <c r="F196" s="31">
        <f>SUM(F200:F200)</f>
        <v>21</v>
      </c>
      <c r="G196" s="32"/>
      <c r="H196" s="32"/>
      <c r="I196" s="30"/>
      <c r="J196" s="30"/>
      <c r="K196" s="30"/>
      <c r="L196" s="30"/>
      <c r="M196" s="33"/>
      <c r="N196" s="34"/>
      <c r="O196" s="34"/>
      <c r="P196" s="34"/>
      <c r="Q196" s="34"/>
      <c r="R196" s="34"/>
      <c r="S196" s="34"/>
    </row>
    <row r="197" spans="1:19" s="41" customFormat="1" x14ac:dyDescent="0.25">
      <c r="A197" s="36"/>
      <c r="B197" s="37"/>
      <c r="C197" s="38" t="s">
        <v>68</v>
      </c>
      <c r="D197" s="39" t="s">
        <v>44</v>
      </c>
      <c r="E197" s="40">
        <v>1</v>
      </c>
      <c r="F197" s="40">
        <f>E197*F196</f>
        <v>21</v>
      </c>
      <c r="G197" s="32"/>
      <c r="H197" s="40"/>
      <c r="I197" s="30"/>
      <c r="J197" s="30">
        <f>I197*F197</f>
        <v>0</v>
      </c>
      <c r="K197" s="30"/>
      <c r="L197" s="30"/>
      <c r="M197" s="33">
        <f t="shared" ref="M197:M201" si="53">L197+J197+H197</f>
        <v>0</v>
      </c>
      <c r="N197" s="49"/>
      <c r="O197" s="49"/>
      <c r="P197" s="49"/>
      <c r="Q197" s="49"/>
      <c r="R197" s="49"/>
      <c r="S197" s="49"/>
    </row>
    <row r="198" spans="1:19" s="41" customFormat="1" x14ac:dyDescent="0.25">
      <c r="A198" s="36"/>
      <c r="B198" s="37"/>
      <c r="C198" s="38" t="s">
        <v>19</v>
      </c>
      <c r="D198" s="39" t="s">
        <v>2</v>
      </c>
      <c r="E198" s="40">
        <v>7.0000000000000007E-2</v>
      </c>
      <c r="F198" s="40">
        <f>E198*F196</f>
        <v>1.4700000000000002</v>
      </c>
      <c r="G198" s="32"/>
      <c r="H198" s="40"/>
      <c r="I198" s="30"/>
      <c r="J198" s="30"/>
      <c r="K198" s="30"/>
      <c r="L198" s="30">
        <f>K198*F198</f>
        <v>0</v>
      </c>
      <c r="M198" s="33">
        <f t="shared" si="53"/>
        <v>0</v>
      </c>
      <c r="N198" s="35"/>
      <c r="O198" s="35"/>
      <c r="P198" s="35"/>
      <c r="Q198" s="35"/>
      <c r="R198" s="35"/>
      <c r="S198" s="35"/>
    </row>
    <row r="199" spans="1:19" s="41" customFormat="1" ht="30" x14ac:dyDescent="0.25">
      <c r="A199" s="36"/>
      <c r="B199" s="37"/>
      <c r="C199" s="38" t="s">
        <v>120</v>
      </c>
      <c r="D199" s="44" t="s">
        <v>44</v>
      </c>
      <c r="E199" s="40"/>
      <c r="F199" s="30">
        <v>47</v>
      </c>
      <c r="G199" s="32"/>
      <c r="H199" s="40">
        <f>G199*F199</f>
        <v>0</v>
      </c>
      <c r="I199" s="30"/>
      <c r="J199" s="30"/>
      <c r="K199" s="30"/>
      <c r="L199" s="30"/>
      <c r="M199" s="33">
        <f>L199+J199+H199</f>
        <v>0</v>
      </c>
      <c r="N199" s="34"/>
      <c r="O199" s="34"/>
      <c r="P199" s="34"/>
      <c r="Q199" s="34"/>
      <c r="R199" s="34"/>
      <c r="S199" s="34"/>
    </row>
    <row r="200" spans="1:19" s="45" customFormat="1" x14ac:dyDescent="0.25">
      <c r="A200" s="42"/>
      <c r="B200" s="50"/>
      <c r="C200" s="43" t="s">
        <v>100</v>
      </c>
      <c r="D200" s="44" t="s">
        <v>44</v>
      </c>
      <c r="E200" s="30"/>
      <c r="F200" s="30">
        <v>21</v>
      </c>
      <c r="G200" s="32"/>
      <c r="H200" s="40">
        <f>G200*F200</f>
        <v>0</v>
      </c>
      <c r="I200" s="30"/>
      <c r="J200" s="30"/>
      <c r="K200" s="30"/>
      <c r="L200" s="30"/>
      <c r="M200" s="33">
        <f t="shared" si="53"/>
        <v>0</v>
      </c>
      <c r="N200" s="34"/>
      <c r="O200" s="34"/>
      <c r="P200" s="34"/>
      <c r="Q200" s="34"/>
      <c r="R200" s="34"/>
      <c r="S200" s="34"/>
    </row>
    <row r="201" spans="1:19" s="41" customFormat="1" x14ac:dyDescent="0.25">
      <c r="A201" s="36"/>
      <c r="B201" s="37"/>
      <c r="C201" s="38" t="s">
        <v>40</v>
      </c>
      <c r="D201" s="39" t="s">
        <v>2</v>
      </c>
      <c r="E201" s="40">
        <v>2.04</v>
      </c>
      <c r="F201" s="40">
        <f>E201*F196</f>
        <v>42.84</v>
      </c>
      <c r="G201" s="32"/>
      <c r="H201" s="40">
        <f>G201*F201</f>
        <v>0</v>
      </c>
      <c r="I201" s="30"/>
      <c r="J201" s="30"/>
      <c r="K201" s="30"/>
      <c r="L201" s="30"/>
      <c r="M201" s="33">
        <f t="shared" si="53"/>
        <v>0</v>
      </c>
      <c r="N201" s="34"/>
      <c r="O201" s="34"/>
      <c r="P201" s="34"/>
      <c r="Q201" s="34"/>
      <c r="R201" s="34"/>
      <c r="S201" s="34"/>
    </row>
    <row r="202" spans="1:19" s="35" customFormat="1" x14ac:dyDescent="0.25">
      <c r="A202" s="26">
        <v>24</v>
      </c>
      <c r="B202" s="27" t="s">
        <v>66</v>
      </c>
      <c r="C202" s="28" t="s">
        <v>121</v>
      </c>
      <c r="D202" s="29" t="s">
        <v>44</v>
      </c>
      <c r="E202" s="30"/>
      <c r="F202" s="31">
        <v>1</v>
      </c>
      <c r="G202" s="32"/>
      <c r="H202" s="32"/>
      <c r="I202" s="30"/>
      <c r="J202" s="30"/>
      <c r="K202" s="30"/>
      <c r="L202" s="30"/>
      <c r="M202" s="33"/>
      <c r="N202" s="34"/>
      <c r="O202" s="34"/>
      <c r="P202" s="34"/>
      <c r="Q202" s="34"/>
      <c r="R202" s="34"/>
      <c r="S202" s="34"/>
    </row>
    <row r="203" spans="1:19" s="41" customFormat="1" x14ac:dyDescent="0.25">
      <c r="A203" s="36"/>
      <c r="B203" s="37"/>
      <c r="C203" s="38" t="s">
        <v>68</v>
      </c>
      <c r="D203" s="39" t="s">
        <v>44</v>
      </c>
      <c r="E203" s="40">
        <v>1</v>
      </c>
      <c r="F203" s="40">
        <f>E203*F202</f>
        <v>1</v>
      </c>
      <c r="G203" s="32"/>
      <c r="H203" s="40"/>
      <c r="I203" s="30"/>
      <c r="J203" s="30">
        <f>I203*F203</f>
        <v>0</v>
      </c>
      <c r="K203" s="30"/>
      <c r="L203" s="30"/>
      <c r="M203" s="33">
        <f t="shared" ref="M203:M209" si="54">L203+J203+H203</f>
        <v>0</v>
      </c>
      <c r="N203" s="49"/>
      <c r="O203" s="49"/>
      <c r="P203" s="49"/>
      <c r="Q203" s="49"/>
      <c r="R203" s="49"/>
      <c r="S203" s="49"/>
    </row>
    <row r="204" spans="1:19" s="41" customFormat="1" x14ac:dyDescent="0.25">
      <c r="A204" s="36"/>
      <c r="B204" s="37"/>
      <c r="C204" s="38" t="s">
        <v>19</v>
      </c>
      <c r="D204" s="39" t="s">
        <v>2</v>
      </c>
      <c r="E204" s="40">
        <v>0.76</v>
      </c>
      <c r="F204" s="40">
        <f>E204*F202</f>
        <v>0.76</v>
      </c>
      <c r="G204" s="32"/>
      <c r="H204" s="40"/>
      <c r="I204" s="30"/>
      <c r="J204" s="30"/>
      <c r="K204" s="30"/>
      <c r="L204" s="30">
        <f>K204*F204</f>
        <v>0</v>
      </c>
      <c r="M204" s="33">
        <f t="shared" si="54"/>
        <v>0</v>
      </c>
      <c r="N204" s="35"/>
      <c r="O204" s="35"/>
      <c r="P204" s="35"/>
      <c r="Q204" s="35"/>
      <c r="R204" s="35"/>
      <c r="S204" s="35"/>
    </row>
    <row r="205" spans="1:19" s="45" customFormat="1" x14ac:dyDescent="0.25">
      <c r="A205" s="42"/>
      <c r="B205" s="50"/>
      <c r="C205" s="43" t="s">
        <v>121</v>
      </c>
      <c r="D205" s="39" t="s">
        <v>44</v>
      </c>
      <c r="E205" s="30">
        <v>1</v>
      </c>
      <c r="F205" s="30">
        <f>E205*F202</f>
        <v>1</v>
      </c>
      <c r="G205" s="32"/>
      <c r="H205" s="40">
        <f>G205*F205</f>
        <v>0</v>
      </c>
      <c r="I205" s="30"/>
      <c r="J205" s="30"/>
      <c r="K205" s="30"/>
      <c r="L205" s="30"/>
      <c r="M205" s="33">
        <f t="shared" si="54"/>
        <v>0</v>
      </c>
      <c r="N205" s="34"/>
      <c r="O205" s="34"/>
      <c r="P205" s="34"/>
      <c r="Q205" s="34"/>
      <c r="R205" s="34"/>
      <c r="S205" s="34"/>
    </row>
    <row r="206" spans="1:19" s="45" customFormat="1" x14ac:dyDescent="0.25">
      <c r="A206" s="42"/>
      <c r="B206" s="50"/>
      <c r="C206" s="43" t="s">
        <v>122</v>
      </c>
      <c r="D206" s="44" t="s">
        <v>70</v>
      </c>
      <c r="E206" s="30"/>
      <c r="F206" s="30">
        <v>1</v>
      </c>
      <c r="G206" s="32"/>
      <c r="H206" s="40">
        <f>G206*F206</f>
        <v>0</v>
      </c>
      <c r="I206" s="30"/>
      <c r="J206" s="30"/>
      <c r="K206" s="30"/>
      <c r="L206" s="30"/>
      <c r="M206" s="33">
        <f t="shared" si="54"/>
        <v>0</v>
      </c>
      <c r="N206" s="34"/>
      <c r="O206" s="34"/>
      <c r="P206" s="34"/>
      <c r="Q206" s="34"/>
      <c r="R206" s="34"/>
      <c r="S206" s="34"/>
    </row>
    <row r="207" spans="1:19" s="45" customFormat="1" x14ac:dyDescent="0.25">
      <c r="A207" s="42"/>
      <c r="B207" s="50"/>
      <c r="C207" s="43" t="s">
        <v>123</v>
      </c>
      <c r="D207" s="44" t="s">
        <v>70</v>
      </c>
      <c r="E207" s="30"/>
      <c r="F207" s="30">
        <v>3</v>
      </c>
      <c r="G207" s="32"/>
      <c r="H207" s="40">
        <f>G207*F207</f>
        <v>0</v>
      </c>
      <c r="I207" s="30"/>
      <c r="J207" s="30"/>
      <c r="K207" s="30"/>
      <c r="L207" s="30"/>
      <c r="M207" s="33">
        <f t="shared" si="54"/>
        <v>0</v>
      </c>
      <c r="N207" s="34"/>
      <c r="O207" s="34"/>
      <c r="P207" s="34"/>
      <c r="Q207" s="34"/>
      <c r="R207" s="34"/>
      <c r="S207" s="34"/>
    </row>
    <row r="208" spans="1:19" s="45" customFormat="1" x14ac:dyDescent="0.25">
      <c r="A208" s="42"/>
      <c r="B208" s="50"/>
      <c r="C208" s="43" t="s">
        <v>124</v>
      </c>
      <c r="D208" s="44" t="s">
        <v>70</v>
      </c>
      <c r="E208" s="30"/>
      <c r="F208" s="30">
        <v>1</v>
      </c>
      <c r="G208" s="32"/>
      <c r="H208" s="40">
        <f>G208*F208</f>
        <v>0</v>
      </c>
      <c r="I208" s="30"/>
      <c r="J208" s="30"/>
      <c r="K208" s="30"/>
      <c r="L208" s="30"/>
      <c r="M208" s="33">
        <f t="shared" si="54"/>
        <v>0</v>
      </c>
      <c r="N208" s="34"/>
      <c r="O208" s="34"/>
      <c r="P208" s="34"/>
      <c r="Q208" s="34"/>
      <c r="R208" s="34"/>
      <c r="S208" s="34"/>
    </row>
    <row r="209" spans="1:19" s="41" customFormat="1" x14ac:dyDescent="0.25">
      <c r="A209" s="36"/>
      <c r="B209" s="37"/>
      <c r="C209" s="38" t="s">
        <v>40</v>
      </c>
      <c r="D209" s="39" t="s">
        <v>2</v>
      </c>
      <c r="E209" s="40">
        <v>5.8</v>
      </c>
      <c r="F209" s="40">
        <f>E209*F202</f>
        <v>5.8</v>
      </c>
      <c r="G209" s="32"/>
      <c r="H209" s="40">
        <f>G209*F209</f>
        <v>0</v>
      </c>
      <c r="I209" s="30"/>
      <c r="J209" s="30"/>
      <c r="K209" s="30"/>
      <c r="L209" s="30"/>
      <c r="M209" s="33">
        <f t="shared" si="54"/>
        <v>0</v>
      </c>
      <c r="N209" s="34"/>
      <c r="O209" s="34"/>
      <c r="P209" s="34"/>
      <c r="Q209" s="34"/>
      <c r="R209" s="34"/>
      <c r="S209" s="34"/>
    </row>
    <row r="210" spans="1:19" s="35" customFormat="1" x14ac:dyDescent="0.25">
      <c r="A210" s="26">
        <v>25</v>
      </c>
      <c r="B210" s="27"/>
      <c r="C210" s="28" t="s">
        <v>71</v>
      </c>
      <c r="D210" s="29" t="s">
        <v>44</v>
      </c>
      <c r="E210" s="30"/>
      <c r="F210" s="31">
        <f>SUM(F212:F212)</f>
        <v>1</v>
      </c>
      <c r="G210" s="32"/>
      <c r="H210" s="32"/>
      <c r="I210" s="30"/>
      <c r="J210" s="30"/>
      <c r="K210" s="30"/>
      <c r="L210" s="30"/>
      <c r="M210" s="33"/>
      <c r="N210" s="34"/>
      <c r="O210" s="34"/>
      <c r="P210" s="34"/>
      <c r="Q210" s="34"/>
      <c r="R210" s="34"/>
      <c r="S210" s="34"/>
    </row>
    <row r="211" spans="1:19" s="41" customFormat="1" x14ac:dyDescent="0.25">
      <c r="A211" s="36"/>
      <c r="B211" s="37"/>
      <c r="C211" s="38" t="s">
        <v>68</v>
      </c>
      <c r="D211" s="39" t="s">
        <v>44</v>
      </c>
      <c r="E211" s="40">
        <v>1</v>
      </c>
      <c r="F211" s="40">
        <f>E211*F210</f>
        <v>1</v>
      </c>
      <c r="G211" s="32"/>
      <c r="H211" s="40"/>
      <c r="I211" s="30"/>
      <c r="J211" s="30">
        <f>I211*F211</f>
        <v>0</v>
      </c>
      <c r="K211" s="30"/>
      <c r="L211" s="30"/>
      <c r="M211" s="33">
        <f t="shared" ref="M211:M212" si="55">L211+J211+H211</f>
        <v>0</v>
      </c>
      <c r="N211" s="49"/>
      <c r="O211" s="49"/>
      <c r="P211" s="49"/>
      <c r="Q211" s="49"/>
      <c r="R211" s="49"/>
      <c r="S211" s="49"/>
    </row>
    <row r="212" spans="1:19" s="41" customFormat="1" x14ac:dyDescent="0.25">
      <c r="A212" s="36"/>
      <c r="B212" s="37"/>
      <c r="C212" s="38" t="s">
        <v>125</v>
      </c>
      <c r="D212" s="44" t="s">
        <v>70</v>
      </c>
      <c r="E212" s="40"/>
      <c r="F212" s="30">
        <v>1</v>
      </c>
      <c r="G212" s="32"/>
      <c r="H212" s="40">
        <f>G212*F212</f>
        <v>0</v>
      </c>
      <c r="I212" s="30"/>
      <c r="J212" s="30"/>
      <c r="K212" s="30"/>
      <c r="L212" s="30"/>
      <c r="M212" s="33">
        <f t="shared" si="55"/>
        <v>0</v>
      </c>
      <c r="N212" s="34"/>
      <c r="O212" s="34"/>
      <c r="P212" s="34"/>
      <c r="Q212" s="34"/>
      <c r="R212" s="34"/>
      <c r="S212" s="34"/>
    </row>
    <row r="213" spans="1:19" s="35" customFormat="1" x14ac:dyDescent="0.25">
      <c r="A213" s="26">
        <v>26</v>
      </c>
      <c r="B213" s="27" t="s">
        <v>91</v>
      </c>
      <c r="C213" s="28" t="s">
        <v>71</v>
      </c>
      <c r="D213" s="29" t="s">
        <v>44</v>
      </c>
      <c r="E213" s="30"/>
      <c r="F213" s="31">
        <f>SUM(F216:F217)</f>
        <v>6</v>
      </c>
      <c r="G213" s="32"/>
      <c r="H213" s="32"/>
      <c r="I213" s="30"/>
      <c r="J213" s="30"/>
      <c r="K213" s="30"/>
      <c r="L213" s="30"/>
      <c r="M213" s="33"/>
      <c r="N213" s="34"/>
      <c r="O213" s="34"/>
      <c r="P213" s="34"/>
      <c r="Q213" s="34"/>
      <c r="R213" s="34"/>
      <c r="S213" s="34"/>
    </row>
    <row r="214" spans="1:19" s="41" customFormat="1" x14ac:dyDescent="0.25">
      <c r="A214" s="36"/>
      <c r="B214" s="37"/>
      <c r="C214" s="38" t="s">
        <v>68</v>
      </c>
      <c r="D214" s="39" t="s">
        <v>44</v>
      </c>
      <c r="E214" s="40">
        <v>1</v>
      </c>
      <c r="F214" s="40">
        <f>E214*F213</f>
        <v>6</v>
      </c>
      <c r="G214" s="32"/>
      <c r="H214" s="40"/>
      <c r="I214" s="30"/>
      <c r="J214" s="30">
        <f>I214*F214</f>
        <v>0</v>
      </c>
      <c r="K214" s="30"/>
      <c r="L214" s="30"/>
      <c r="M214" s="33">
        <f t="shared" ref="M214:M218" si="56">L214+J214+H214</f>
        <v>0</v>
      </c>
      <c r="N214" s="49"/>
      <c r="O214" s="49"/>
      <c r="P214" s="49"/>
      <c r="Q214" s="49"/>
      <c r="R214" s="49"/>
      <c r="S214" s="49"/>
    </row>
    <row r="215" spans="1:19" s="41" customFormat="1" x14ac:dyDescent="0.25">
      <c r="A215" s="36"/>
      <c r="B215" s="37"/>
      <c r="C215" s="38" t="s">
        <v>19</v>
      </c>
      <c r="D215" s="39" t="s">
        <v>2</v>
      </c>
      <c r="E215" s="40">
        <v>7.0000000000000007E-2</v>
      </c>
      <c r="F215" s="40">
        <f>E215*F213</f>
        <v>0.42000000000000004</v>
      </c>
      <c r="G215" s="32"/>
      <c r="H215" s="40"/>
      <c r="I215" s="30"/>
      <c r="J215" s="30"/>
      <c r="K215" s="30"/>
      <c r="L215" s="30">
        <f>K215*F215</f>
        <v>0</v>
      </c>
      <c r="M215" s="33">
        <f t="shared" si="56"/>
        <v>0</v>
      </c>
      <c r="N215" s="35"/>
      <c r="O215" s="35"/>
      <c r="P215" s="35"/>
      <c r="Q215" s="35"/>
      <c r="R215" s="35"/>
      <c r="S215" s="35"/>
    </row>
    <row r="216" spans="1:19" s="45" customFormat="1" x14ac:dyDescent="0.25">
      <c r="A216" s="42"/>
      <c r="B216" s="50"/>
      <c r="C216" s="43" t="s">
        <v>99</v>
      </c>
      <c r="D216" s="44" t="s">
        <v>70</v>
      </c>
      <c r="E216" s="30"/>
      <c r="F216" s="30">
        <v>4</v>
      </c>
      <c r="G216" s="32"/>
      <c r="H216" s="40">
        <f>G216*F216</f>
        <v>0</v>
      </c>
      <c r="I216" s="30"/>
      <c r="J216" s="30"/>
      <c r="K216" s="30"/>
      <c r="L216" s="30"/>
      <c r="M216" s="33">
        <f t="shared" si="56"/>
        <v>0</v>
      </c>
      <c r="N216" s="34"/>
      <c r="O216" s="34"/>
      <c r="P216" s="34"/>
      <c r="Q216" s="34"/>
      <c r="R216" s="34"/>
      <c r="S216" s="34"/>
    </row>
    <row r="217" spans="1:19" s="45" customFormat="1" x14ac:dyDescent="0.25">
      <c r="A217" s="42"/>
      <c r="B217" s="50"/>
      <c r="C217" s="43" t="s">
        <v>100</v>
      </c>
      <c r="D217" s="44" t="s">
        <v>70</v>
      </c>
      <c r="E217" s="30"/>
      <c r="F217" s="30">
        <v>2</v>
      </c>
      <c r="G217" s="32"/>
      <c r="H217" s="40">
        <f>G217*F217</f>
        <v>0</v>
      </c>
      <c r="I217" s="30"/>
      <c r="J217" s="30"/>
      <c r="K217" s="30"/>
      <c r="L217" s="30"/>
      <c r="M217" s="33">
        <f t="shared" si="56"/>
        <v>0</v>
      </c>
      <c r="N217" s="34"/>
      <c r="O217" s="34"/>
      <c r="P217" s="34"/>
      <c r="Q217" s="34"/>
      <c r="R217" s="34"/>
      <c r="S217" s="34"/>
    </row>
    <row r="218" spans="1:19" s="41" customFormat="1" x14ac:dyDescent="0.25">
      <c r="A218" s="36"/>
      <c r="B218" s="37"/>
      <c r="C218" s="38" t="s">
        <v>40</v>
      </c>
      <c r="D218" s="39" t="s">
        <v>2</v>
      </c>
      <c r="E218" s="40">
        <v>2.04</v>
      </c>
      <c r="F218" s="40">
        <f>E218*F213</f>
        <v>12.24</v>
      </c>
      <c r="G218" s="32"/>
      <c r="H218" s="40">
        <f>G218*F218</f>
        <v>0</v>
      </c>
      <c r="I218" s="30"/>
      <c r="J218" s="30"/>
      <c r="K218" s="30"/>
      <c r="L218" s="30"/>
      <c r="M218" s="33">
        <f t="shared" si="56"/>
        <v>0</v>
      </c>
      <c r="N218" s="34"/>
      <c r="O218" s="34"/>
      <c r="P218" s="34"/>
      <c r="Q218" s="34"/>
      <c r="R218" s="34"/>
      <c r="S218" s="34"/>
    </row>
    <row r="219" spans="1:19" s="35" customFormat="1" x14ac:dyDescent="0.25">
      <c r="A219" s="26">
        <v>27</v>
      </c>
      <c r="B219" s="27" t="s">
        <v>66</v>
      </c>
      <c r="C219" s="28" t="s">
        <v>126</v>
      </c>
      <c r="D219" s="29" t="s">
        <v>44</v>
      </c>
      <c r="E219" s="30"/>
      <c r="F219" s="31">
        <v>1</v>
      </c>
      <c r="G219" s="32"/>
      <c r="H219" s="32"/>
      <c r="I219" s="30"/>
      <c r="J219" s="30"/>
      <c r="K219" s="30"/>
      <c r="L219" s="30"/>
      <c r="M219" s="33"/>
      <c r="N219" s="34"/>
      <c r="O219" s="34"/>
      <c r="P219" s="34"/>
      <c r="Q219" s="34"/>
      <c r="R219" s="34"/>
      <c r="S219" s="34"/>
    </row>
    <row r="220" spans="1:19" s="41" customFormat="1" x14ac:dyDescent="0.25">
      <c r="A220" s="36"/>
      <c r="B220" s="37"/>
      <c r="C220" s="38" t="s">
        <v>68</v>
      </c>
      <c r="D220" s="39" t="s">
        <v>44</v>
      </c>
      <c r="E220" s="40">
        <v>1</v>
      </c>
      <c r="F220" s="40">
        <f>E220*F219</f>
        <v>1</v>
      </c>
      <c r="G220" s="32"/>
      <c r="H220" s="40"/>
      <c r="I220" s="30"/>
      <c r="J220" s="30">
        <f>I220*F220</f>
        <v>0</v>
      </c>
      <c r="K220" s="30"/>
      <c r="L220" s="30"/>
      <c r="M220" s="33">
        <f t="shared" ref="M220:M227" si="57">L220+J220+H220</f>
        <v>0</v>
      </c>
      <c r="N220" s="49"/>
      <c r="O220" s="49"/>
      <c r="P220" s="49"/>
      <c r="Q220" s="49"/>
      <c r="R220" s="49"/>
      <c r="S220" s="49"/>
    </row>
    <row r="221" spans="1:19" s="41" customFormat="1" x14ac:dyDescent="0.25">
      <c r="A221" s="36"/>
      <c r="B221" s="37"/>
      <c r="C221" s="38" t="s">
        <v>19</v>
      </c>
      <c r="D221" s="39" t="s">
        <v>2</v>
      </c>
      <c r="E221" s="40">
        <v>0.76</v>
      </c>
      <c r="F221" s="40">
        <f>E221*F219</f>
        <v>0.76</v>
      </c>
      <c r="G221" s="32"/>
      <c r="H221" s="40"/>
      <c r="I221" s="30"/>
      <c r="J221" s="30"/>
      <c r="K221" s="30"/>
      <c r="L221" s="30">
        <f>K221*F221</f>
        <v>0</v>
      </c>
      <c r="M221" s="33">
        <f t="shared" si="57"/>
        <v>0</v>
      </c>
      <c r="N221" s="35"/>
      <c r="O221" s="35"/>
      <c r="P221" s="35"/>
      <c r="Q221" s="35"/>
      <c r="R221" s="35"/>
      <c r="S221" s="35"/>
    </row>
    <row r="222" spans="1:19" s="45" customFormat="1" x14ac:dyDescent="0.25">
      <c r="A222" s="42"/>
      <c r="B222" s="50"/>
      <c r="C222" s="43" t="s">
        <v>126</v>
      </c>
      <c r="D222" s="44" t="s">
        <v>70</v>
      </c>
      <c r="E222" s="30">
        <v>1</v>
      </c>
      <c r="F222" s="30">
        <f>E222*F219</f>
        <v>1</v>
      </c>
      <c r="G222" s="32"/>
      <c r="H222" s="40">
        <f t="shared" ref="H222:H227" si="58">G222*F222</f>
        <v>0</v>
      </c>
      <c r="I222" s="30"/>
      <c r="J222" s="30"/>
      <c r="K222" s="30"/>
      <c r="L222" s="30"/>
      <c r="M222" s="33">
        <f t="shared" si="57"/>
        <v>0</v>
      </c>
      <c r="N222" s="34"/>
      <c r="O222" s="34"/>
      <c r="P222" s="34"/>
      <c r="Q222" s="34"/>
      <c r="R222" s="34"/>
      <c r="S222" s="34"/>
    </row>
    <row r="223" spans="1:19" s="45" customFormat="1" x14ac:dyDescent="0.25">
      <c r="A223" s="42"/>
      <c r="B223" s="50"/>
      <c r="C223" s="43" t="s">
        <v>122</v>
      </c>
      <c r="D223" s="44" t="s">
        <v>44</v>
      </c>
      <c r="E223" s="30"/>
      <c r="F223" s="30">
        <v>1</v>
      </c>
      <c r="G223" s="32"/>
      <c r="H223" s="40">
        <f t="shared" si="58"/>
        <v>0</v>
      </c>
      <c r="I223" s="30"/>
      <c r="J223" s="30"/>
      <c r="K223" s="30"/>
      <c r="L223" s="30"/>
      <c r="M223" s="33">
        <f t="shared" si="57"/>
        <v>0</v>
      </c>
      <c r="N223" s="34"/>
      <c r="O223" s="34"/>
      <c r="P223" s="34"/>
      <c r="Q223" s="34"/>
      <c r="R223" s="34"/>
      <c r="S223" s="34"/>
    </row>
    <row r="224" spans="1:19" s="45" customFormat="1" x14ac:dyDescent="0.25">
      <c r="A224" s="42"/>
      <c r="B224" s="50"/>
      <c r="C224" s="43" t="s">
        <v>123</v>
      </c>
      <c r="D224" s="44" t="s">
        <v>18</v>
      </c>
      <c r="E224" s="30"/>
      <c r="F224" s="30">
        <v>3</v>
      </c>
      <c r="G224" s="32"/>
      <c r="H224" s="40">
        <f t="shared" si="58"/>
        <v>0</v>
      </c>
      <c r="I224" s="30"/>
      <c r="J224" s="30"/>
      <c r="K224" s="30"/>
      <c r="L224" s="30"/>
      <c r="M224" s="33">
        <f t="shared" si="57"/>
        <v>0</v>
      </c>
      <c r="N224" s="34"/>
      <c r="O224" s="34"/>
      <c r="P224" s="34"/>
      <c r="Q224" s="34"/>
      <c r="R224" s="34"/>
      <c r="S224" s="34"/>
    </row>
    <row r="225" spans="1:19" s="45" customFormat="1" x14ac:dyDescent="0.25">
      <c r="A225" s="42"/>
      <c r="B225" s="50"/>
      <c r="C225" s="43" t="s">
        <v>124</v>
      </c>
      <c r="D225" s="44" t="s">
        <v>44</v>
      </c>
      <c r="E225" s="30"/>
      <c r="F225" s="30">
        <v>1</v>
      </c>
      <c r="G225" s="32"/>
      <c r="H225" s="40">
        <f t="shared" si="58"/>
        <v>0</v>
      </c>
      <c r="I225" s="30"/>
      <c r="J225" s="30"/>
      <c r="K225" s="30"/>
      <c r="L225" s="30"/>
      <c r="M225" s="33">
        <f t="shared" si="57"/>
        <v>0</v>
      </c>
      <c r="N225" s="34"/>
      <c r="O225" s="34"/>
      <c r="P225" s="34"/>
      <c r="Q225" s="34"/>
      <c r="R225" s="34"/>
      <c r="S225" s="34"/>
    </row>
    <row r="226" spans="1:19" s="45" customFormat="1" x14ac:dyDescent="0.25">
      <c r="A226" s="42"/>
      <c r="B226" s="50"/>
      <c r="C226" s="43" t="s">
        <v>127</v>
      </c>
      <c r="D226" s="44" t="s">
        <v>44</v>
      </c>
      <c r="E226" s="30"/>
      <c r="F226" s="30">
        <v>33</v>
      </c>
      <c r="G226" s="32"/>
      <c r="H226" s="40">
        <f t="shared" si="58"/>
        <v>0</v>
      </c>
      <c r="I226" s="30"/>
      <c r="J226" s="30"/>
      <c r="K226" s="30"/>
      <c r="L226" s="30"/>
      <c r="M226" s="33">
        <f t="shared" si="57"/>
        <v>0</v>
      </c>
      <c r="N226" s="34"/>
      <c r="O226" s="34"/>
      <c r="P226" s="34"/>
      <c r="Q226" s="34"/>
      <c r="R226" s="34"/>
      <c r="S226" s="34"/>
    </row>
    <row r="227" spans="1:19" s="41" customFormat="1" x14ac:dyDescent="0.25">
      <c r="A227" s="36"/>
      <c r="B227" s="37"/>
      <c r="C227" s="38" t="s">
        <v>40</v>
      </c>
      <c r="D227" s="39" t="s">
        <v>2</v>
      </c>
      <c r="E227" s="40">
        <v>5.8</v>
      </c>
      <c r="F227" s="40">
        <f>E227*F219</f>
        <v>5.8</v>
      </c>
      <c r="G227" s="32"/>
      <c r="H227" s="40">
        <f t="shared" si="58"/>
        <v>0</v>
      </c>
      <c r="I227" s="30"/>
      <c r="J227" s="30"/>
      <c r="K227" s="30"/>
      <c r="L227" s="30"/>
      <c r="M227" s="33">
        <f t="shared" si="57"/>
        <v>0</v>
      </c>
      <c r="N227" s="34"/>
      <c r="O227" s="34"/>
      <c r="P227" s="34"/>
      <c r="Q227" s="34"/>
      <c r="R227" s="34"/>
      <c r="S227" s="34"/>
    </row>
    <row r="228" spans="1:19" s="35" customFormat="1" x14ac:dyDescent="0.25">
      <c r="A228" s="26">
        <v>28</v>
      </c>
      <c r="B228" s="27"/>
      <c r="C228" s="28" t="s">
        <v>71</v>
      </c>
      <c r="D228" s="29" t="s">
        <v>44</v>
      </c>
      <c r="E228" s="30"/>
      <c r="F228" s="31">
        <f>SUM(F230:F230)</f>
        <v>1</v>
      </c>
      <c r="G228" s="32"/>
      <c r="H228" s="32"/>
      <c r="I228" s="30"/>
      <c r="J228" s="30"/>
      <c r="K228" s="30"/>
      <c r="L228" s="30"/>
      <c r="M228" s="33"/>
      <c r="N228" s="34"/>
      <c r="O228" s="34"/>
      <c r="P228" s="34"/>
      <c r="Q228" s="34"/>
      <c r="R228" s="34"/>
      <c r="S228" s="34"/>
    </row>
    <row r="229" spans="1:19" s="41" customFormat="1" x14ac:dyDescent="0.25">
      <c r="A229" s="36"/>
      <c r="B229" s="37"/>
      <c r="C229" s="38" t="s">
        <v>68</v>
      </c>
      <c r="D229" s="39" t="s">
        <v>44</v>
      </c>
      <c r="E229" s="40">
        <v>1</v>
      </c>
      <c r="F229" s="40">
        <f>E229*F228</f>
        <v>1</v>
      </c>
      <c r="G229" s="32"/>
      <c r="H229" s="40"/>
      <c r="I229" s="30"/>
      <c r="J229" s="30">
        <f>I229*F229</f>
        <v>0</v>
      </c>
      <c r="K229" s="30"/>
      <c r="L229" s="30"/>
      <c r="M229" s="33">
        <f t="shared" ref="M229:M230" si="59">L229+J229+H229</f>
        <v>0</v>
      </c>
      <c r="N229" s="49"/>
      <c r="O229" s="49"/>
      <c r="P229" s="49"/>
      <c r="Q229" s="49"/>
      <c r="R229" s="49"/>
      <c r="S229" s="49"/>
    </row>
    <row r="230" spans="1:19" s="41" customFormat="1" x14ac:dyDescent="0.25">
      <c r="A230" s="36"/>
      <c r="B230" s="37"/>
      <c r="C230" s="38" t="s">
        <v>125</v>
      </c>
      <c r="D230" s="44" t="s">
        <v>70</v>
      </c>
      <c r="E230" s="40"/>
      <c r="F230" s="30">
        <v>1</v>
      </c>
      <c r="G230" s="32"/>
      <c r="H230" s="40">
        <f>G230*F230</f>
        <v>0</v>
      </c>
      <c r="I230" s="30"/>
      <c r="J230" s="30"/>
      <c r="K230" s="30"/>
      <c r="L230" s="30"/>
      <c r="M230" s="33">
        <f t="shared" si="59"/>
        <v>0</v>
      </c>
      <c r="N230" s="34"/>
      <c r="O230" s="34"/>
      <c r="P230" s="34"/>
      <c r="Q230" s="34"/>
      <c r="R230" s="34"/>
      <c r="S230" s="34"/>
    </row>
    <row r="231" spans="1:19" s="35" customFormat="1" x14ac:dyDescent="0.25">
      <c r="A231" s="26">
        <v>29</v>
      </c>
      <c r="B231" s="27" t="s">
        <v>91</v>
      </c>
      <c r="C231" s="28" t="s">
        <v>71</v>
      </c>
      <c r="D231" s="29" t="s">
        <v>44</v>
      </c>
      <c r="E231" s="30"/>
      <c r="F231" s="31">
        <f>SUM(F235:F236)</f>
        <v>6</v>
      </c>
      <c r="G231" s="32"/>
      <c r="H231" s="32"/>
      <c r="I231" s="30"/>
      <c r="J231" s="30"/>
      <c r="K231" s="30"/>
      <c r="L231" s="30"/>
      <c r="M231" s="33"/>
      <c r="N231" s="34"/>
      <c r="O231" s="34"/>
      <c r="P231" s="34"/>
      <c r="Q231" s="34"/>
      <c r="R231" s="34"/>
      <c r="S231" s="34"/>
    </row>
    <row r="232" spans="1:19" s="41" customFormat="1" x14ac:dyDescent="0.25">
      <c r="A232" s="36"/>
      <c r="B232" s="37"/>
      <c r="C232" s="38" t="s">
        <v>68</v>
      </c>
      <c r="D232" s="39" t="s">
        <v>44</v>
      </c>
      <c r="E232" s="40">
        <v>1</v>
      </c>
      <c r="F232" s="40">
        <f>E232*F231</f>
        <v>6</v>
      </c>
      <c r="G232" s="32"/>
      <c r="H232" s="40"/>
      <c r="I232" s="30"/>
      <c r="J232" s="30">
        <f>I232*F232</f>
        <v>0</v>
      </c>
      <c r="K232" s="30"/>
      <c r="L232" s="30"/>
      <c r="M232" s="33">
        <f t="shared" ref="M232:M237" si="60">L232+J232+H232</f>
        <v>0</v>
      </c>
      <c r="N232" s="49"/>
      <c r="O232" s="49"/>
      <c r="P232" s="49"/>
      <c r="Q232" s="49"/>
      <c r="R232" s="49"/>
      <c r="S232" s="49"/>
    </row>
    <row r="233" spans="1:19" s="41" customFormat="1" x14ac:dyDescent="0.25">
      <c r="A233" s="36"/>
      <c r="B233" s="37"/>
      <c r="C233" s="38" t="s">
        <v>19</v>
      </c>
      <c r="D233" s="39" t="s">
        <v>2</v>
      </c>
      <c r="E233" s="40">
        <v>7.0000000000000007E-2</v>
      </c>
      <c r="F233" s="40">
        <f>E233*F231</f>
        <v>0.42000000000000004</v>
      </c>
      <c r="G233" s="32"/>
      <c r="H233" s="40"/>
      <c r="I233" s="30"/>
      <c r="J233" s="30"/>
      <c r="K233" s="30"/>
      <c r="L233" s="30">
        <f>K233*F233</f>
        <v>0</v>
      </c>
      <c r="M233" s="33">
        <f t="shared" si="60"/>
        <v>0</v>
      </c>
      <c r="N233" s="35"/>
      <c r="O233" s="35"/>
      <c r="P233" s="35"/>
      <c r="Q233" s="35"/>
      <c r="R233" s="35"/>
      <c r="S233" s="35"/>
    </row>
    <row r="234" spans="1:19" s="45" customFormat="1" x14ac:dyDescent="0.25">
      <c r="A234" s="42"/>
      <c r="B234" s="50"/>
      <c r="C234" s="43" t="s">
        <v>128</v>
      </c>
      <c r="D234" s="44" t="s">
        <v>70</v>
      </c>
      <c r="E234" s="30"/>
      <c r="F234" s="30">
        <v>2</v>
      </c>
      <c r="G234" s="32"/>
      <c r="H234" s="40">
        <f>G234*F234</f>
        <v>0</v>
      </c>
      <c r="I234" s="30"/>
      <c r="J234" s="30"/>
      <c r="K234" s="30"/>
      <c r="L234" s="30"/>
      <c r="M234" s="33">
        <f t="shared" si="60"/>
        <v>0</v>
      </c>
      <c r="N234" s="34"/>
      <c r="O234" s="34"/>
      <c r="P234" s="34"/>
      <c r="Q234" s="34"/>
      <c r="R234" s="34"/>
      <c r="S234" s="34"/>
    </row>
    <row r="235" spans="1:19" s="45" customFormat="1" x14ac:dyDescent="0.25">
      <c r="A235" s="42"/>
      <c r="B235" s="50"/>
      <c r="C235" s="43" t="s">
        <v>129</v>
      </c>
      <c r="D235" s="44" t="s">
        <v>70</v>
      </c>
      <c r="E235" s="30"/>
      <c r="F235" s="30">
        <v>4</v>
      </c>
      <c r="G235" s="32"/>
      <c r="H235" s="40">
        <f>G235*F235</f>
        <v>0</v>
      </c>
      <c r="I235" s="30"/>
      <c r="J235" s="30"/>
      <c r="K235" s="30"/>
      <c r="L235" s="30"/>
      <c r="M235" s="33">
        <f t="shared" si="60"/>
        <v>0</v>
      </c>
      <c r="N235" s="34"/>
      <c r="O235" s="34"/>
      <c r="P235" s="34"/>
      <c r="Q235" s="34"/>
      <c r="R235" s="34"/>
      <c r="S235" s="34"/>
    </row>
    <row r="236" spans="1:19" s="45" customFormat="1" x14ac:dyDescent="0.25">
      <c r="A236" s="42"/>
      <c r="B236" s="50"/>
      <c r="C236" s="43" t="s">
        <v>100</v>
      </c>
      <c r="D236" s="44" t="s">
        <v>70</v>
      </c>
      <c r="E236" s="30"/>
      <c r="F236" s="30">
        <v>2</v>
      </c>
      <c r="G236" s="32"/>
      <c r="H236" s="40">
        <f>G236*F236</f>
        <v>0</v>
      </c>
      <c r="I236" s="30"/>
      <c r="J236" s="30"/>
      <c r="K236" s="30"/>
      <c r="L236" s="30"/>
      <c r="M236" s="33">
        <f t="shared" si="60"/>
        <v>0</v>
      </c>
      <c r="N236" s="34"/>
      <c r="O236" s="34"/>
      <c r="P236" s="34"/>
      <c r="Q236" s="34"/>
      <c r="R236" s="34"/>
      <c r="S236" s="34"/>
    </row>
    <row r="237" spans="1:19" s="41" customFormat="1" x14ac:dyDescent="0.25">
      <c r="A237" s="36"/>
      <c r="B237" s="37"/>
      <c r="C237" s="38" t="s">
        <v>40</v>
      </c>
      <c r="D237" s="39" t="s">
        <v>2</v>
      </c>
      <c r="E237" s="40">
        <v>2.04</v>
      </c>
      <c r="F237" s="40">
        <f>E237*F231</f>
        <v>12.24</v>
      </c>
      <c r="G237" s="32"/>
      <c r="H237" s="40">
        <f>G237*F237</f>
        <v>0</v>
      </c>
      <c r="I237" s="30"/>
      <c r="J237" s="30"/>
      <c r="K237" s="30"/>
      <c r="L237" s="30"/>
      <c r="M237" s="33">
        <f t="shared" si="60"/>
        <v>0</v>
      </c>
      <c r="N237" s="34"/>
      <c r="O237" s="34"/>
      <c r="P237" s="34"/>
      <c r="Q237" s="34"/>
      <c r="R237" s="34"/>
      <c r="S237" s="34"/>
    </row>
    <row r="238" spans="1:19" s="35" customFormat="1" ht="30" x14ac:dyDescent="0.25">
      <c r="A238" s="26">
        <v>30</v>
      </c>
      <c r="B238" s="27" t="s">
        <v>66</v>
      </c>
      <c r="C238" s="28" t="s">
        <v>130</v>
      </c>
      <c r="D238" s="29" t="s">
        <v>44</v>
      </c>
      <c r="E238" s="30"/>
      <c r="F238" s="31">
        <v>1</v>
      </c>
      <c r="G238" s="32"/>
      <c r="H238" s="32"/>
      <c r="I238" s="30"/>
      <c r="J238" s="30"/>
      <c r="K238" s="30"/>
      <c r="L238" s="30"/>
      <c r="M238" s="33"/>
      <c r="N238" s="34"/>
      <c r="O238" s="34"/>
      <c r="P238" s="34"/>
      <c r="Q238" s="34"/>
      <c r="R238" s="34"/>
      <c r="S238" s="34"/>
    </row>
    <row r="239" spans="1:19" s="41" customFormat="1" x14ac:dyDescent="0.25">
      <c r="A239" s="36"/>
      <c r="B239" s="37"/>
      <c r="C239" s="38" t="s">
        <v>68</v>
      </c>
      <c r="D239" s="39" t="s">
        <v>44</v>
      </c>
      <c r="E239" s="40">
        <v>1</v>
      </c>
      <c r="F239" s="40">
        <f>E239*F238</f>
        <v>1</v>
      </c>
      <c r="G239" s="32"/>
      <c r="H239" s="40"/>
      <c r="I239" s="30"/>
      <c r="J239" s="30">
        <f>I239*F239</f>
        <v>0</v>
      </c>
      <c r="K239" s="30"/>
      <c r="L239" s="30"/>
      <c r="M239" s="33">
        <f t="shared" ref="M239:M245" si="61">L239+J239+H239</f>
        <v>0</v>
      </c>
      <c r="N239" s="49"/>
      <c r="O239" s="49"/>
      <c r="P239" s="49"/>
      <c r="Q239" s="49"/>
      <c r="R239" s="49"/>
      <c r="S239" s="49"/>
    </row>
    <row r="240" spans="1:19" s="41" customFormat="1" x14ac:dyDescent="0.25">
      <c r="A240" s="36"/>
      <c r="B240" s="37"/>
      <c r="C240" s="38" t="s">
        <v>19</v>
      </c>
      <c r="D240" s="39" t="s">
        <v>2</v>
      </c>
      <c r="E240" s="40">
        <v>0.76</v>
      </c>
      <c r="F240" s="40">
        <f>E240*F238</f>
        <v>0.76</v>
      </c>
      <c r="G240" s="32"/>
      <c r="H240" s="40"/>
      <c r="I240" s="30"/>
      <c r="J240" s="30"/>
      <c r="K240" s="30"/>
      <c r="L240" s="30">
        <f>K240*F240</f>
        <v>0</v>
      </c>
      <c r="M240" s="33">
        <f t="shared" si="61"/>
        <v>0</v>
      </c>
      <c r="N240" s="35"/>
      <c r="O240" s="35"/>
      <c r="P240" s="35"/>
      <c r="Q240" s="35"/>
      <c r="R240" s="35"/>
      <c r="S240" s="35"/>
    </row>
    <row r="241" spans="1:19" s="45" customFormat="1" x14ac:dyDescent="0.25">
      <c r="A241" s="42"/>
      <c r="B241" s="50"/>
      <c r="C241" s="43" t="s">
        <v>121</v>
      </c>
      <c r="D241" s="39" t="s">
        <v>44</v>
      </c>
      <c r="E241" s="30">
        <v>1</v>
      </c>
      <c r="F241" s="30">
        <f>E241*F238</f>
        <v>1</v>
      </c>
      <c r="G241" s="32"/>
      <c r="H241" s="40">
        <f>G241*F241</f>
        <v>0</v>
      </c>
      <c r="I241" s="30"/>
      <c r="J241" s="30"/>
      <c r="K241" s="30"/>
      <c r="L241" s="30"/>
      <c r="M241" s="33">
        <f t="shared" si="61"/>
        <v>0</v>
      </c>
      <c r="N241" s="34"/>
      <c r="O241" s="34"/>
      <c r="P241" s="34"/>
      <c r="Q241" s="34"/>
      <c r="R241" s="34"/>
      <c r="S241" s="34"/>
    </row>
    <row r="242" spans="1:19" s="45" customFormat="1" x14ac:dyDescent="0.25">
      <c r="A242" s="42"/>
      <c r="B242" s="50"/>
      <c r="C242" s="43" t="s">
        <v>122</v>
      </c>
      <c r="D242" s="44" t="s">
        <v>70</v>
      </c>
      <c r="E242" s="30"/>
      <c r="F242" s="30">
        <v>6</v>
      </c>
      <c r="G242" s="32"/>
      <c r="H242" s="40">
        <f>G242*F242</f>
        <v>0</v>
      </c>
      <c r="I242" s="30"/>
      <c r="J242" s="30"/>
      <c r="K242" s="30"/>
      <c r="L242" s="30"/>
      <c r="M242" s="33">
        <f t="shared" si="61"/>
        <v>0</v>
      </c>
      <c r="N242" s="34"/>
      <c r="O242" s="34"/>
      <c r="P242" s="34"/>
      <c r="Q242" s="34"/>
      <c r="R242" s="34"/>
      <c r="S242" s="34"/>
    </row>
    <row r="243" spans="1:19" s="45" customFormat="1" x14ac:dyDescent="0.25">
      <c r="A243" s="42"/>
      <c r="B243" s="50"/>
      <c r="C243" s="43" t="s">
        <v>123</v>
      </c>
      <c r="D243" s="44" t="s">
        <v>70</v>
      </c>
      <c r="E243" s="30"/>
      <c r="F243" s="30">
        <v>2</v>
      </c>
      <c r="G243" s="32"/>
      <c r="H243" s="40">
        <f>G243*F243</f>
        <v>0</v>
      </c>
      <c r="I243" s="30"/>
      <c r="J243" s="30"/>
      <c r="K243" s="30"/>
      <c r="L243" s="30"/>
      <c r="M243" s="33">
        <f t="shared" si="61"/>
        <v>0</v>
      </c>
      <c r="N243" s="34"/>
      <c r="O243" s="34"/>
      <c r="P243" s="34"/>
      <c r="Q243" s="34"/>
      <c r="R243" s="34"/>
      <c r="S243" s="34"/>
    </row>
    <row r="244" spans="1:19" s="45" customFormat="1" x14ac:dyDescent="0.25">
      <c r="A244" s="42"/>
      <c r="B244" s="50"/>
      <c r="C244" s="43" t="s">
        <v>124</v>
      </c>
      <c r="D244" s="44" t="s">
        <v>70</v>
      </c>
      <c r="E244" s="30"/>
      <c r="F244" s="30">
        <v>2</v>
      </c>
      <c r="G244" s="32"/>
      <c r="H244" s="40">
        <f>G244*F244</f>
        <v>0</v>
      </c>
      <c r="I244" s="30"/>
      <c r="J244" s="30"/>
      <c r="K244" s="30"/>
      <c r="L244" s="30"/>
      <c r="M244" s="33">
        <f t="shared" si="61"/>
        <v>0</v>
      </c>
      <c r="N244" s="34"/>
      <c r="O244" s="34"/>
      <c r="P244" s="34"/>
      <c r="Q244" s="34"/>
      <c r="R244" s="34"/>
      <c r="S244" s="34"/>
    </row>
    <row r="245" spans="1:19" s="41" customFormat="1" x14ac:dyDescent="0.25">
      <c r="A245" s="36"/>
      <c r="B245" s="37"/>
      <c r="C245" s="38" t="s">
        <v>40</v>
      </c>
      <c r="D245" s="39" t="s">
        <v>2</v>
      </c>
      <c r="E245" s="40">
        <v>5.8</v>
      </c>
      <c r="F245" s="40">
        <f>E245*F238</f>
        <v>5.8</v>
      </c>
      <c r="G245" s="32"/>
      <c r="H245" s="40">
        <f>G245*F245</f>
        <v>0</v>
      </c>
      <c r="I245" s="30"/>
      <c r="J245" s="30"/>
      <c r="K245" s="30"/>
      <c r="L245" s="30"/>
      <c r="M245" s="33">
        <f t="shared" si="61"/>
        <v>0</v>
      </c>
      <c r="N245" s="34"/>
      <c r="O245" s="34"/>
      <c r="P245" s="34"/>
      <c r="Q245" s="34"/>
      <c r="R245" s="34"/>
      <c r="S245" s="34"/>
    </row>
    <row r="246" spans="1:19" s="35" customFormat="1" x14ac:dyDescent="0.25">
      <c r="A246" s="26">
        <v>31</v>
      </c>
      <c r="B246" s="27" t="s">
        <v>91</v>
      </c>
      <c r="C246" s="28" t="s">
        <v>71</v>
      </c>
      <c r="D246" s="29" t="s">
        <v>44</v>
      </c>
      <c r="E246" s="30"/>
      <c r="F246" s="31">
        <f>SUM(F249:F250)</f>
        <v>21</v>
      </c>
      <c r="G246" s="32"/>
      <c r="H246" s="32"/>
      <c r="I246" s="30"/>
      <c r="J246" s="30"/>
      <c r="K246" s="30"/>
      <c r="L246" s="30"/>
      <c r="M246" s="33"/>
      <c r="N246" s="34"/>
      <c r="O246" s="34"/>
      <c r="P246" s="34"/>
      <c r="Q246" s="34"/>
      <c r="R246" s="34"/>
      <c r="S246" s="34"/>
    </row>
    <row r="247" spans="1:19" s="41" customFormat="1" x14ac:dyDescent="0.25">
      <c r="A247" s="36"/>
      <c r="B247" s="37"/>
      <c r="C247" s="38" t="s">
        <v>68</v>
      </c>
      <c r="D247" s="39" t="s">
        <v>44</v>
      </c>
      <c r="E247" s="40">
        <v>1</v>
      </c>
      <c r="F247" s="40">
        <f>E247*F246</f>
        <v>21</v>
      </c>
      <c r="G247" s="32"/>
      <c r="H247" s="40"/>
      <c r="I247" s="30"/>
      <c r="J247" s="30">
        <f>I247*F247</f>
        <v>0</v>
      </c>
      <c r="K247" s="30"/>
      <c r="L247" s="30"/>
      <c r="M247" s="33">
        <f t="shared" ref="M247:M251" si="62">L247+J247+H247</f>
        <v>0</v>
      </c>
      <c r="N247" s="49"/>
      <c r="O247" s="49"/>
      <c r="P247" s="49"/>
      <c r="Q247" s="49"/>
      <c r="R247" s="49"/>
      <c r="S247" s="49"/>
    </row>
    <row r="248" spans="1:19" s="41" customFormat="1" x14ac:dyDescent="0.25">
      <c r="A248" s="36"/>
      <c r="B248" s="37"/>
      <c r="C248" s="38" t="s">
        <v>19</v>
      </c>
      <c r="D248" s="39" t="s">
        <v>2</v>
      </c>
      <c r="E248" s="40">
        <v>7.0000000000000007E-2</v>
      </c>
      <c r="F248" s="40">
        <f>E248*F246</f>
        <v>1.4700000000000002</v>
      </c>
      <c r="G248" s="32"/>
      <c r="H248" s="40"/>
      <c r="I248" s="30"/>
      <c r="J248" s="30"/>
      <c r="K248" s="30"/>
      <c r="L248" s="30">
        <f>K248*F248</f>
        <v>0</v>
      </c>
      <c r="M248" s="33">
        <f t="shared" si="62"/>
        <v>0</v>
      </c>
      <c r="N248" s="35"/>
      <c r="O248" s="35"/>
      <c r="P248" s="35"/>
      <c r="Q248" s="35"/>
      <c r="R248" s="35"/>
      <c r="S248" s="35"/>
    </row>
    <row r="249" spans="1:19" s="45" customFormat="1" x14ac:dyDescent="0.25">
      <c r="A249" s="42"/>
      <c r="B249" s="50"/>
      <c r="C249" s="43" t="s">
        <v>131</v>
      </c>
      <c r="D249" s="44" t="s">
        <v>70</v>
      </c>
      <c r="E249" s="30"/>
      <c r="F249" s="30">
        <v>2</v>
      </c>
      <c r="G249" s="32"/>
      <c r="H249" s="40">
        <f>G249*F249</f>
        <v>0</v>
      </c>
      <c r="I249" s="30"/>
      <c r="J249" s="30"/>
      <c r="K249" s="30"/>
      <c r="L249" s="30"/>
      <c r="M249" s="33">
        <f t="shared" si="62"/>
        <v>0</v>
      </c>
      <c r="N249" s="34"/>
      <c r="O249" s="34"/>
      <c r="P249" s="34"/>
      <c r="Q249" s="34"/>
      <c r="R249" s="34"/>
      <c r="S249" s="34"/>
    </row>
    <row r="250" spans="1:19" s="45" customFormat="1" x14ac:dyDescent="0.25">
      <c r="A250" s="42"/>
      <c r="B250" s="50"/>
      <c r="C250" s="43" t="s">
        <v>99</v>
      </c>
      <c r="D250" s="44" t="s">
        <v>70</v>
      </c>
      <c r="E250" s="30"/>
      <c r="F250" s="30">
        <v>19</v>
      </c>
      <c r="G250" s="32"/>
      <c r="H250" s="40">
        <f>G250*F250</f>
        <v>0</v>
      </c>
      <c r="I250" s="30"/>
      <c r="J250" s="30"/>
      <c r="K250" s="30"/>
      <c r="L250" s="30"/>
      <c r="M250" s="33">
        <f t="shared" si="62"/>
        <v>0</v>
      </c>
      <c r="N250" s="34"/>
      <c r="O250" s="34"/>
      <c r="P250" s="34"/>
      <c r="Q250" s="34"/>
      <c r="R250" s="34"/>
      <c r="S250" s="34"/>
    </row>
    <row r="251" spans="1:19" s="41" customFormat="1" x14ac:dyDescent="0.25">
      <c r="A251" s="36"/>
      <c r="B251" s="37"/>
      <c r="C251" s="38" t="s">
        <v>40</v>
      </c>
      <c r="D251" s="39" t="s">
        <v>2</v>
      </c>
      <c r="E251" s="40">
        <v>2.04</v>
      </c>
      <c r="F251" s="40">
        <f>E251*F246</f>
        <v>42.84</v>
      </c>
      <c r="G251" s="32"/>
      <c r="H251" s="40">
        <f>G251*F251</f>
        <v>0</v>
      </c>
      <c r="I251" s="30"/>
      <c r="J251" s="30"/>
      <c r="K251" s="30"/>
      <c r="L251" s="30"/>
      <c r="M251" s="33">
        <f t="shared" si="62"/>
        <v>0</v>
      </c>
      <c r="N251" s="34"/>
      <c r="O251" s="34"/>
      <c r="P251" s="34"/>
      <c r="Q251" s="34"/>
      <c r="R251" s="34"/>
      <c r="S251" s="34"/>
    </row>
    <row r="252" spans="1:19" s="35" customFormat="1" ht="30" x14ac:dyDescent="0.25">
      <c r="A252" s="26">
        <v>32</v>
      </c>
      <c r="B252" s="27" t="s">
        <v>66</v>
      </c>
      <c r="C252" s="28" t="s">
        <v>132</v>
      </c>
      <c r="D252" s="29" t="s">
        <v>44</v>
      </c>
      <c r="E252" s="30"/>
      <c r="F252" s="31">
        <v>1</v>
      </c>
      <c r="G252" s="32"/>
      <c r="H252" s="32"/>
      <c r="I252" s="30"/>
      <c r="J252" s="30"/>
      <c r="K252" s="30"/>
      <c r="L252" s="30"/>
      <c r="M252" s="33"/>
      <c r="N252" s="34"/>
      <c r="O252" s="34"/>
      <c r="P252" s="34"/>
      <c r="Q252" s="34"/>
      <c r="R252" s="34"/>
      <c r="S252" s="34"/>
    </row>
    <row r="253" spans="1:19" s="41" customFormat="1" x14ac:dyDescent="0.25">
      <c r="A253" s="36"/>
      <c r="B253" s="37"/>
      <c r="C253" s="38" t="s">
        <v>68</v>
      </c>
      <c r="D253" s="39" t="s">
        <v>44</v>
      </c>
      <c r="E253" s="40">
        <v>1</v>
      </c>
      <c r="F253" s="40">
        <f>E253*F252</f>
        <v>1</v>
      </c>
      <c r="G253" s="32"/>
      <c r="H253" s="40"/>
      <c r="I253" s="30"/>
      <c r="J253" s="30">
        <f>I253*F253</f>
        <v>0</v>
      </c>
      <c r="K253" s="30"/>
      <c r="L253" s="30"/>
      <c r="M253" s="33">
        <f t="shared" ref="M253:M259" si="63">L253+J253+H253</f>
        <v>0</v>
      </c>
      <c r="N253" s="49"/>
      <c r="O253" s="49"/>
      <c r="P253" s="49"/>
      <c r="Q253" s="49"/>
      <c r="R253" s="49"/>
      <c r="S253" s="49"/>
    </row>
    <row r="254" spans="1:19" s="41" customFormat="1" x14ac:dyDescent="0.25">
      <c r="A254" s="36"/>
      <c r="B254" s="37"/>
      <c r="C254" s="38" t="s">
        <v>19</v>
      </c>
      <c r="D254" s="39" t="s">
        <v>2</v>
      </c>
      <c r="E254" s="40">
        <v>0.76</v>
      </c>
      <c r="F254" s="40">
        <f>E254*F252</f>
        <v>0.76</v>
      </c>
      <c r="G254" s="32"/>
      <c r="H254" s="40"/>
      <c r="I254" s="30"/>
      <c r="J254" s="30"/>
      <c r="K254" s="30"/>
      <c r="L254" s="30">
        <f>K254*F254</f>
        <v>0</v>
      </c>
      <c r="M254" s="33">
        <f t="shared" si="63"/>
        <v>0</v>
      </c>
      <c r="N254" s="35"/>
      <c r="O254" s="35"/>
      <c r="P254" s="35"/>
      <c r="Q254" s="35"/>
      <c r="R254" s="35"/>
      <c r="S254" s="35"/>
    </row>
    <row r="255" spans="1:19" s="45" customFormat="1" x14ac:dyDescent="0.25">
      <c r="A255" s="42"/>
      <c r="B255" s="50"/>
      <c r="C255" s="43" t="s">
        <v>121</v>
      </c>
      <c r="D255" s="44" t="s">
        <v>70</v>
      </c>
      <c r="E255" s="30">
        <v>1</v>
      </c>
      <c r="F255" s="30">
        <f>E255*F252</f>
        <v>1</v>
      </c>
      <c r="G255" s="32"/>
      <c r="H255" s="40">
        <f>G255*F255</f>
        <v>0</v>
      </c>
      <c r="I255" s="30"/>
      <c r="J255" s="30"/>
      <c r="K255" s="30"/>
      <c r="L255" s="30"/>
      <c r="M255" s="33">
        <f t="shared" si="63"/>
        <v>0</v>
      </c>
      <c r="N255" s="34"/>
      <c r="O255" s="34"/>
      <c r="P255" s="34"/>
      <c r="Q255" s="34"/>
      <c r="R255" s="34"/>
      <c r="S255" s="34"/>
    </row>
    <row r="256" spans="1:19" s="45" customFormat="1" x14ac:dyDescent="0.25">
      <c r="A256" s="42"/>
      <c r="B256" s="50"/>
      <c r="C256" s="43" t="s">
        <v>122</v>
      </c>
      <c r="D256" s="44" t="s">
        <v>44</v>
      </c>
      <c r="E256" s="30"/>
      <c r="F256" s="30">
        <v>6</v>
      </c>
      <c r="G256" s="32"/>
      <c r="H256" s="40">
        <f>G256*F256</f>
        <v>0</v>
      </c>
      <c r="I256" s="30"/>
      <c r="J256" s="30"/>
      <c r="K256" s="30"/>
      <c r="L256" s="30"/>
      <c r="M256" s="33">
        <f t="shared" si="63"/>
        <v>0</v>
      </c>
      <c r="N256" s="34"/>
      <c r="O256" s="34"/>
      <c r="P256" s="34"/>
      <c r="Q256" s="34"/>
      <c r="R256" s="34"/>
      <c r="S256" s="34"/>
    </row>
    <row r="257" spans="1:19" s="45" customFormat="1" x14ac:dyDescent="0.25">
      <c r="A257" s="42"/>
      <c r="B257" s="50"/>
      <c r="C257" s="43" t="s">
        <v>123</v>
      </c>
      <c r="D257" s="44" t="s">
        <v>18</v>
      </c>
      <c r="E257" s="30"/>
      <c r="F257" s="30">
        <v>2</v>
      </c>
      <c r="G257" s="32"/>
      <c r="H257" s="40">
        <f>G257*F257</f>
        <v>0</v>
      </c>
      <c r="I257" s="30"/>
      <c r="J257" s="30"/>
      <c r="K257" s="30"/>
      <c r="L257" s="30"/>
      <c r="M257" s="33">
        <f t="shared" si="63"/>
        <v>0</v>
      </c>
      <c r="N257" s="34"/>
      <c r="O257" s="34"/>
      <c r="P257" s="34"/>
      <c r="Q257" s="34"/>
      <c r="R257" s="34"/>
      <c r="S257" s="34"/>
    </row>
    <row r="258" spans="1:19" s="45" customFormat="1" x14ac:dyDescent="0.25">
      <c r="A258" s="42"/>
      <c r="B258" s="50"/>
      <c r="C258" s="43" t="s">
        <v>124</v>
      </c>
      <c r="D258" s="44" t="s">
        <v>44</v>
      </c>
      <c r="E258" s="30"/>
      <c r="F258" s="30">
        <v>2</v>
      </c>
      <c r="G258" s="32"/>
      <c r="H258" s="40">
        <f>G258*F258</f>
        <v>0</v>
      </c>
      <c r="I258" s="30"/>
      <c r="J258" s="30"/>
      <c r="K258" s="30"/>
      <c r="L258" s="30"/>
      <c r="M258" s="33">
        <f t="shared" si="63"/>
        <v>0</v>
      </c>
      <c r="N258" s="34"/>
      <c r="O258" s="34"/>
      <c r="P258" s="34"/>
      <c r="Q258" s="34"/>
      <c r="R258" s="34"/>
      <c r="S258" s="34"/>
    </row>
    <row r="259" spans="1:19" s="41" customFormat="1" x14ac:dyDescent="0.25">
      <c r="A259" s="36"/>
      <c r="B259" s="37"/>
      <c r="C259" s="38" t="s">
        <v>40</v>
      </c>
      <c r="D259" s="39" t="s">
        <v>2</v>
      </c>
      <c r="E259" s="40">
        <v>5.8</v>
      </c>
      <c r="F259" s="40">
        <f>E259*F252</f>
        <v>5.8</v>
      </c>
      <c r="G259" s="32"/>
      <c r="H259" s="40">
        <f>G259*F259</f>
        <v>0</v>
      </c>
      <c r="I259" s="30"/>
      <c r="J259" s="30"/>
      <c r="K259" s="30"/>
      <c r="L259" s="30"/>
      <c r="M259" s="33">
        <f t="shared" si="63"/>
        <v>0</v>
      </c>
      <c r="N259" s="34"/>
      <c r="O259" s="34"/>
      <c r="P259" s="34"/>
      <c r="Q259" s="34"/>
      <c r="R259" s="34"/>
      <c r="S259" s="34"/>
    </row>
    <row r="260" spans="1:19" s="35" customFormat="1" x14ac:dyDescent="0.25">
      <c r="A260" s="26">
        <v>33</v>
      </c>
      <c r="B260" s="27" t="s">
        <v>91</v>
      </c>
      <c r="C260" s="28" t="s">
        <v>71</v>
      </c>
      <c r="D260" s="29" t="s">
        <v>44</v>
      </c>
      <c r="E260" s="30"/>
      <c r="F260" s="31">
        <f>SUM(F263:F264)</f>
        <v>7</v>
      </c>
      <c r="G260" s="32"/>
      <c r="H260" s="32"/>
      <c r="I260" s="30"/>
      <c r="J260" s="30"/>
      <c r="K260" s="30"/>
      <c r="L260" s="30"/>
      <c r="M260" s="33"/>
      <c r="N260" s="34"/>
      <c r="O260" s="34"/>
      <c r="P260" s="34"/>
      <c r="Q260" s="34"/>
      <c r="R260" s="34"/>
      <c r="S260" s="34"/>
    </row>
    <row r="261" spans="1:19" s="41" customFormat="1" x14ac:dyDescent="0.25">
      <c r="A261" s="36"/>
      <c r="B261" s="37"/>
      <c r="C261" s="38" t="s">
        <v>68</v>
      </c>
      <c r="D261" s="39" t="s">
        <v>44</v>
      </c>
      <c r="E261" s="40">
        <v>1</v>
      </c>
      <c r="F261" s="40">
        <f>E261*F260</f>
        <v>7</v>
      </c>
      <c r="G261" s="32"/>
      <c r="H261" s="40"/>
      <c r="I261" s="30"/>
      <c r="J261" s="30">
        <f>I261*F261</f>
        <v>0</v>
      </c>
      <c r="K261" s="30"/>
      <c r="L261" s="30"/>
      <c r="M261" s="33">
        <f t="shared" ref="M261:M265" si="64">L261+J261+H261</f>
        <v>0</v>
      </c>
      <c r="N261" s="49"/>
      <c r="O261" s="49"/>
      <c r="P261" s="49"/>
      <c r="Q261" s="49"/>
      <c r="R261" s="49"/>
      <c r="S261" s="49"/>
    </row>
    <row r="262" spans="1:19" s="41" customFormat="1" x14ac:dyDescent="0.25">
      <c r="A262" s="36"/>
      <c r="B262" s="37"/>
      <c r="C262" s="38" t="s">
        <v>19</v>
      </c>
      <c r="D262" s="39" t="s">
        <v>2</v>
      </c>
      <c r="E262" s="40">
        <v>7.0000000000000007E-2</v>
      </c>
      <c r="F262" s="40">
        <f>E262*F260</f>
        <v>0.49000000000000005</v>
      </c>
      <c r="G262" s="32"/>
      <c r="H262" s="40"/>
      <c r="I262" s="30"/>
      <c r="J262" s="30"/>
      <c r="K262" s="30"/>
      <c r="L262" s="30">
        <f>K262*F262</f>
        <v>0</v>
      </c>
      <c r="M262" s="33">
        <f t="shared" si="64"/>
        <v>0</v>
      </c>
      <c r="N262" s="35"/>
      <c r="O262" s="35"/>
      <c r="P262" s="35"/>
      <c r="Q262" s="35"/>
      <c r="R262" s="35"/>
      <c r="S262" s="35"/>
    </row>
    <row r="263" spans="1:19" s="45" customFormat="1" x14ac:dyDescent="0.25">
      <c r="A263" s="42"/>
      <c r="B263" s="50"/>
      <c r="C263" s="43" t="s">
        <v>125</v>
      </c>
      <c r="D263" s="44" t="s">
        <v>70</v>
      </c>
      <c r="E263" s="30"/>
      <c r="F263" s="30">
        <v>1</v>
      </c>
      <c r="G263" s="32"/>
      <c r="H263" s="40">
        <f>G263*F263</f>
        <v>0</v>
      </c>
      <c r="I263" s="30"/>
      <c r="J263" s="30"/>
      <c r="K263" s="30"/>
      <c r="L263" s="30"/>
      <c r="M263" s="33">
        <f t="shared" si="64"/>
        <v>0</v>
      </c>
      <c r="N263" s="34"/>
      <c r="O263" s="34"/>
      <c r="P263" s="34"/>
      <c r="Q263" s="34"/>
      <c r="R263" s="34"/>
      <c r="S263" s="34"/>
    </row>
    <row r="264" spans="1:19" s="45" customFormat="1" x14ac:dyDescent="0.25">
      <c r="A264" s="42"/>
      <c r="B264" s="50"/>
      <c r="C264" s="43" t="s">
        <v>109</v>
      </c>
      <c r="D264" s="44" t="s">
        <v>70</v>
      </c>
      <c r="E264" s="30"/>
      <c r="F264" s="30">
        <v>6</v>
      </c>
      <c r="G264" s="32"/>
      <c r="H264" s="40">
        <f>G264*F264</f>
        <v>0</v>
      </c>
      <c r="I264" s="30"/>
      <c r="J264" s="30"/>
      <c r="K264" s="30"/>
      <c r="L264" s="30"/>
      <c r="M264" s="33">
        <f t="shared" si="64"/>
        <v>0</v>
      </c>
      <c r="N264" s="34"/>
      <c r="O264" s="34"/>
      <c r="P264" s="34"/>
      <c r="Q264" s="34"/>
      <c r="R264" s="34"/>
      <c r="S264" s="34"/>
    </row>
    <row r="265" spans="1:19" s="41" customFormat="1" x14ac:dyDescent="0.25">
      <c r="A265" s="36"/>
      <c r="B265" s="37"/>
      <c r="C265" s="38" t="s">
        <v>40</v>
      </c>
      <c r="D265" s="39" t="s">
        <v>2</v>
      </c>
      <c r="E265" s="40">
        <v>2.04</v>
      </c>
      <c r="F265" s="40">
        <f>E265*F260</f>
        <v>14.280000000000001</v>
      </c>
      <c r="G265" s="32"/>
      <c r="H265" s="40">
        <f>G265*F265</f>
        <v>0</v>
      </c>
      <c r="I265" s="30"/>
      <c r="J265" s="30"/>
      <c r="K265" s="30"/>
      <c r="L265" s="30"/>
      <c r="M265" s="33">
        <f t="shared" si="64"/>
        <v>0</v>
      </c>
      <c r="N265" s="34"/>
      <c r="O265" s="34"/>
      <c r="P265" s="34"/>
      <c r="Q265" s="34"/>
      <c r="R265" s="34"/>
      <c r="S265" s="34"/>
    </row>
    <row r="266" spans="1:19" s="35" customFormat="1" x14ac:dyDescent="0.25">
      <c r="A266" s="26">
        <v>34</v>
      </c>
      <c r="B266" s="27" t="s">
        <v>66</v>
      </c>
      <c r="C266" s="28" t="s">
        <v>133</v>
      </c>
      <c r="D266" s="29" t="s">
        <v>44</v>
      </c>
      <c r="E266" s="30"/>
      <c r="F266" s="31">
        <v>1</v>
      </c>
      <c r="G266" s="32"/>
      <c r="H266" s="32"/>
      <c r="I266" s="30"/>
      <c r="J266" s="30"/>
      <c r="K266" s="30"/>
      <c r="L266" s="30"/>
      <c r="M266" s="33"/>
      <c r="N266" s="34"/>
      <c r="O266" s="34"/>
      <c r="P266" s="34"/>
      <c r="Q266" s="34"/>
      <c r="R266" s="34"/>
      <c r="S266" s="34"/>
    </row>
    <row r="267" spans="1:19" s="41" customFormat="1" x14ac:dyDescent="0.25">
      <c r="A267" s="36"/>
      <c r="B267" s="37"/>
      <c r="C267" s="38" t="s">
        <v>68</v>
      </c>
      <c r="D267" s="39" t="s">
        <v>44</v>
      </c>
      <c r="E267" s="40">
        <v>1</v>
      </c>
      <c r="F267" s="40">
        <f>E267*F266</f>
        <v>1</v>
      </c>
      <c r="G267" s="32"/>
      <c r="H267" s="40"/>
      <c r="I267" s="30"/>
      <c r="J267" s="30">
        <f>I267*F267</f>
        <v>0</v>
      </c>
      <c r="K267" s="30"/>
      <c r="L267" s="30"/>
      <c r="M267" s="33">
        <f t="shared" ref="M267:M273" si="65">L267+J267+H267</f>
        <v>0</v>
      </c>
      <c r="N267" s="49"/>
      <c r="O267" s="49"/>
      <c r="P267" s="49"/>
      <c r="Q267" s="49"/>
      <c r="R267" s="49"/>
      <c r="S267" s="49"/>
    </row>
    <row r="268" spans="1:19" s="41" customFormat="1" x14ac:dyDescent="0.25">
      <c r="A268" s="36"/>
      <c r="B268" s="37"/>
      <c r="C268" s="38" t="s">
        <v>19</v>
      </c>
      <c r="D268" s="39" t="s">
        <v>2</v>
      </c>
      <c r="E268" s="40">
        <v>0.76</v>
      </c>
      <c r="F268" s="40">
        <f>E268*F266</f>
        <v>0.76</v>
      </c>
      <c r="G268" s="32"/>
      <c r="H268" s="40"/>
      <c r="I268" s="30"/>
      <c r="J268" s="30"/>
      <c r="K268" s="30"/>
      <c r="L268" s="30">
        <f>K268*F268</f>
        <v>0</v>
      </c>
      <c r="M268" s="33">
        <f t="shared" si="65"/>
        <v>0</v>
      </c>
      <c r="N268" s="35"/>
      <c r="O268" s="35"/>
      <c r="P268" s="35"/>
      <c r="Q268" s="35"/>
      <c r="R268" s="35"/>
      <c r="S268" s="35"/>
    </row>
    <row r="269" spans="1:19" s="45" customFormat="1" x14ac:dyDescent="0.25">
      <c r="A269" s="42"/>
      <c r="B269" s="50"/>
      <c r="C269" s="43" t="s">
        <v>133</v>
      </c>
      <c r="D269" s="44" t="s">
        <v>70</v>
      </c>
      <c r="E269" s="30">
        <v>1</v>
      </c>
      <c r="F269" s="30">
        <f>E269*F266</f>
        <v>1</v>
      </c>
      <c r="G269" s="32"/>
      <c r="H269" s="40">
        <f>G269*F269</f>
        <v>0</v>
      </c>
      <c r="I269" s="30"/>
      <c r="J269" s="30"/>
      <c r="K269" s="30"/>
      <c r="L269" s="30"/>
      <c r="M269" s="33">
        <f t="shared" si="65"/>
        <v>0</v>
      </c>
      <c r="N269" s="34"/>
      <c r="O269" s="34"/>
      <c r="P269" s="34"/>
      <c r="Q269" s="34"/>
      <c r="R269" s="34"/>
      <c r="S269" s="34"/>
    </row>
    <row r="270" spans="1:19" s="45" customFormat="1" x14ac:dyDescent="0.25">
      <c r="A270" s="42"/>
      <c r="B270" s="50"/>
      <c r="C270" s="43" t="s">
        <v>134</v>
      </c>
      <c r="D270" s="44" t="s">
        <v>70</v>
      </c>
      <c r="E270" s="30"/>
      <c r="F270" s="30">
        <v>3</v>
      </c>
      <c r="G270" s="32"/>
      <c r="H270" s="40">
        <f>G270*F270</f>
        <v>0</v>
      </c>
      <c r="I270" s="30"/>
      <c r="J270" s="30"/>
      <c r="K270" s="30"/>
      <c r="L270" s="30"/>
      <c r="M270" s="33">
        <f t="shared" si="65"/>
        <v>0</v>
      </c>
      <c r="N270" s="34"/>
      <c r="O270" s="34"/>
      <c r="P270" s="34"/>
      <c r="Q270" s="34"/>
      <c r="R270" s="34"/>
      <c r="S270" s="34"/>
    </row>
    <row r="271" spans="1:19" s="45" customFormat="1" x14ac:dyDescent="0.25">
      <c r="A271" s="42"/>
      <c r="B271" s="50"/>
      <c r="C271" s="43" t="s">
        <v>135</v>
      </c>
      <c r="D271" s="44" t="s">
        <v>70</v>
      </c>
      <c r="E271" s="30"/>
      <c r="F271" s="30">
        <v>1</v>
      </c>
      <c r="G271" s="32"/>
      <c r="H271" s="40">
        <f>G271*F271</f>
        <v>0</v>
      </c>
      <c r="I271" s="30"/>
      <c r="J271" s="30"/>
      <c r="K271" s="30"/>
      <c r="L271" s="30"/>
      <c r="M271" s="33">
        <f t="shared" si="65"/>
        <v>0</v>
      </c>
      <c r="N271" s="34"/>
      <c r="O271" s="34"/>
      <c r="P271" s="34"/>
      <c r="Q271" s="34"/>
      <c r="R271" s="34"/>
      <c r="S271" s="34"/>
    </row>
    <row r="272" spans="1:19" s="45" customFormat="1" x14ac:dyDescent="0.25">
      <c r="A272" s="42"/>
      <c r="B272" s="50"/>
      <c r="C272" s="43" t="s">
        <v>136</v>
      </c>
      <c r="D272" s="44" t="s">
        <v>70</v>
      </c>
      <c r="E272" s="30"/>
      <c r="F272" s="30">
        <v>1</v>
      </c>
      <c r="G272" s="32"/>
      <c r="H272" s="40">
        <f>G272*F272</f>
        <v>0</v>
      </c>
      <c r="I272" s="30"/>
      <c r="J272" s="30"/>
      <c r="K272" s="30"/>
      <c r="L272" s="30"/>
      <c r="M272" s="33">
        <f t="shared" si="65"/>
        <v>0</v>
      </c>
      <c r="N272" s="34"/>
      <c r="O272" s="34"/>
      <c r="P272" s="34"/>
      <c r="Q272" s="34"/>
      <c r="R272" s="34"/>
      <c r="S272" s="34"/>
    </row>
    <row r="273" spans="1:19" s="41" customFormat="1" x14ac:dyDescent="0.25">
      <c r="A273" s="36"/>
      <c r="B273" s="37"/>
      <c r="C273" s="38" t="s">
        <v>40</v>
      </c>
      <c r="D273" s="39" t="s">
        <v>2</v>
      </c>
      <c r="E273" s="40">
        <v>5.8</v>
      </c>
      <c r="F273" s="40">
        <f>E273*F266</f>
        <v>5.8</v>
      </c>
      <c r="G273" s="32"/>
      <c r="H273" s="40">
        <f>G273*F273</f>
        <v>0</v>
      </c>
      <c r="I273" s="30"/>
      <c r="J273" s="30"/>
      <c r="K273" s="30"/>
      <c r="L273" s="30"/>
      <c r="M273" s="33">
        <f t="shared" si="65"/>
        <v>0</v>
      </c>
      <c r="N273" s="34"/>
      <c r="O273" s="34"/>
      <c r="P273" s="34"/>
      <c r="Q273" s="34"/>
      <c r="R273" s="34"/>
      <c r="S273" s="34"/>
    </row>
    <row r="274" spans="1:19" s="35" customFormat="1" x14ac:dyDescent="0.25">
      <c r="A274" s="26">
        <v>35</v>
      </c>
      <c r="B274" s="27"/>
      <c r="C274" s="28" t="s">
        <v>71</v>
      </c>
      <c r="D274" s="29" t="s">
        <v>44</v>
      </c>
      <c r="E274" s="30"/>
      <c r="F274" s="31">
        <f>SUM(F276:F276)</f>
        <v>1</v>
      </c>
      <c r="G274" s="32"/>
      <c r="H274" s="32"/>
      <c r="I274" s="30"/>
      <c r="J274" s="30"/>
      <c r="K274" s="30"/>
      <c r="L274" s="30"/>
      <c r="M274" s="33"/>
      <c r="N274" s="34"/>
      <c r="O274" s="34"/>
      <c r="P274" s="34"/>
      <c r="Q274" s="34"/>
      <c r="R274" s="34"/>
      <c r="S274" s="34"/>
    </row>
    <row r="275" spans="1:19" s="41" customFormat="1" x14ac:dyDescent="0.25">
      <c r="A275" s="36"/>
      <c r="B275" s="37"/>
      <c r="C275" s="38" t="s">
        <v>68</v>
      </c>
      <c r="D275" s="39" t="s">
        <v>44</v>
      </c>
      <c r="E275" s="40">
        <v>1</v>
      </c>
      <c r="F275" s="40">
        <f>E275*F274</f>
        <v>1</v>
      </c>
      <c r="G275" s="32"/>
      <c r="H275" s="40"/>
      <c r="I275" s="30"/>
      <c r="J275" s="30">
        <f>I275*F275</f>
        <v>0</v>
      </c>
      <c r="K275" s="30"/>
      <c r="L275" s="30"/>
      <c r="M275" s="33">
        <f t="shared" ref="M275:M276" si="66">L275+J275+H275</f>
        <v>0</v>
      </c>
      <c r="N275" s="49"/>
      <c r="O275" s="49"/>
      <c r="P275" s="49"/>
      <c r="Q275" s="49"/>
      <c r="R275" s="49"/>
      <c r="S275" s="49"/>
    </row>
    <row r="276" spans="1:19" s="41" customFormat="1" x14ac:dyDescent="0.25">
      <c r="A276" s="36"/>
      <c r="B276" s="37"/>
      <c r="C276" s="38" t="s">
        <v>137</v>
      </c>
      <c r="D276" s="44" t="s">
        <v>70</v>
      </c>
      <c r="E276" s="40"/>
      <c r="F276" s="30">
        <v>1</v>
      </c>
      <c r="G276" s="32"/>
      <c r="H276" s="40">
        <f>G276*F276</f>
        <v>0</v>
      </c>
      <c r="I276" s="30"/>
      <c r="J276" s="30"/>
      <c r="K276" s="30"/>
      <c r="L276" s="30"/>
      <c r="M276" s="33">
        <f t="shared" si="66"/>
        <v>0</v>
      </c>
      <c r="N276" s="34"/>
      <c r="O276" s="34"/>
      <c r="P276" s="34"/>
      <c r="Q276" s="34"/>
      <c r="R276" s="34"/>
      <c r="S276" s="34"/>
    </row>
    <row r="277" spans="1:19" s="35" customFormat="1" x14ac:dyDescent="0.25">
      <c r="A277" s="26">
        <v>36</v>
      </c>
      <c r="B277" s="27" t="s">
        <v>91</v>
      </c>
      <c r="C277" s="28" t="s">
        <v>71</v>
      </c>
      <c r="D277" s="29" t="s">
        <v>44</v>
      </c>
      <c r="E277" s="30"/>
      <c r="F277" s="31">
        <f>SUM(F280:F283)</f>
        <v>6</v>
      </c>
      <c r="G277" s="32"/>
      <c r="H277" s="32"/>
      <c r="I277" s="30"/>
      <c r="J277" s="30"/>
      <c r="K277" s="30"/>
      <c r="L277" s="30"/>
      <c r="M277" s="33"/>
      <c r="N277" s="34"/>
      <c r="O277" s="34"/>
      <c r="P277" s="34"/>
      <c r="Q277" s="34"/>
      <c r="R277" s="34"/>
      <c r="S277" s="34"/>
    </row>
    <row r="278" spans="1:19" s="41" customFormat="1" x14ac:dyDescent="0.25">
      <c r="A278" s="36"/>
      <c r="B278" s="37"/>
      <c r="C278" s="38" t="s">
        <v>68</v>
      </c>
      <c r="D278" s="39" t="s">
        <v>44</v>
      </c>
      <c r="E278" s="40">
        <v>1</v>
      </c>
      <c r="F278" s="40">
        <f>E278*F277</f>
        <v>6</v>
      </c>
      <c r="G278" s="32"/>
      <c r="H278" s="40"/>
      <c r="I278" s="30"/>
      <c r="J278" s="30">
        <f>I278*F278</f>
        <v>0</v>
      </c>
      <c r="K278" s="30"/>
      <c r="L278" s="30"/>
      <c r="M278" s="33">
        <f t="shared" ref="M278:M279" si="67">L278+J278+H278</f>
        <v>0</v>
      </c>
      <c r="N278" s="49"/>
      <c r="O278" s="49"/>
      <c r="P278" s="49"/>
      <c r="Q278" s="49"/>
      <c r="R278" s="49"/>
      <c r="S278" s="49"/>
    </row>
    <row r="279" spans="1:19" s="41" customFormat="1" x14ac:dyDescent="0.25">
      <c r="A279" s="36"/>
      <c r="B279" s="37"/>
      <c r="C279" s="38" t="s">
        <v>19</v>
      </c>
      <c r="D279" s="39" t="s">
        <v>2</v>
      </c>
      <c r="E279" s="40">
        <v>7.0000000000000007E-2</v>
      </c>
      <c r="F279" s="40">
        <f>E279*F277</f>
        <v>0.42000000000000004</v>
      </c>
      <c r="G279" s="32"/>
      <c r="H279" s="40"/>
      <c r="I279" s="30"/>
      <c r="J279" s="30"/>
      <c r="K279" s="30"/>
      <c r="L279" s="30">
        <f>K279*F279</f>
        <v>0</v>
      </c>
      <c r="M279" s="33">
        <f t="shared" si="67"/>
        <v>0</v>
      </c>
      <c r="N279" s="35"/>
      <c r="O279" s="35"/>
      <c r="P279" s="35"/>
      <c r="Q279" s="35"/>
      <c r="R279" s="35"/>
      <c r="S279" s="35"/>
    </row>
    <row r="280" spans="1:19" s="41" customFormat="1" x14ac:dyDescent="0.25">
      <c r="A280" s="36"/>
      <c r="B280" s="37"/>
      <c r="C280" s="38" t="s">
        <v>138</v>
      </c>
      <c r="D280" s="44" t="s">
        <v>70</v>
      </c>
      <c r="E280" s="40"/>
      <c r="F280" s="30">
        <v>2</v>
      </c>
      <c r="G280" s="32"/>
      <c r="H280" s="40">
        <f>G280*F280</f>
        <v>0</v>
      </c>
      <c r="I280" s="30"/>
      <c r="J280" s="30"/>
      <c r="K280" s="30"/>
      <c r="L280" s="30"/>
      <c r="M280" s="33">
        <f>L280+J280+H280</f>
        <v>0</v>
      </c>
      <c r="N280" s="34"/>
      <c r="O280" s="34"/>
      <c r="P280" s="34"/>
      <c r="Q280" s="34"/>
      <c r="R280" s="34"/>
      <c r="S280" s="34"/>
    </row>
    <row r="281" spans="1:19" s="41" customFormat="1" x14ac:dyDescent="0.3">
      <c r="A281" s="36"/>
      <c r="B281" s="37"/>
      <c r="C281" s="46" t="s">
        <v>97</v>
      </c>
      <c r="D281" s="44" t="s">
        <v>70</v>
      </c>
      <c r="E281" s="40"/>
      <c r="F281" s="30">
        <v>1</v>
      </c>
      <c r="G281" s="32"/>
      <c r="H281" s="40">
        <f>G281*F281</f>
        <v>0</v>
      </c>
      <c r="I281" s="30"/>
      <c r="J281" s="30"/>
      <c r="K281" s="30"/>
      <c r="L281" s="30"/>
      <c r="M281" s="33">
        <f>L281+J281+H281</f>
        <v>0</v>
      </c>
      <c r="N281" s="34"/>
      <c r="O281" s="34"/>
      <c r="P281" s="34"/>
      <c r="Q281" s="34"/>
      <c r="R281" s="34"/>
      <c r="S281" s="34"/>
    </row>
    <row r="282" spans="1:19" s="41" customFormat="1" x14ac:dyDescent="0.25">
      <c r="A282" s="36"/>
      <c r="B282" s="37"/>
      <c r="C282" s="38" t="s">
        <v>139</v>
      </c>
      <c r="D282" s="44" t="s">
        <v>70</v>
      </c>
      <c r="E282" s="40"/>
      <c r="F282" s="30">
        <v>2</v>
      </c>
      <c r="G282" s="32"/>
      <c r="H282" s="40">
        <f>G282*F282</f>
        <v>0</v>
      </c>
      <c r="I282" s="30"/>
      <c r="J282" s="30"/>
      <c r="K282" s="30"/>
      <c r="L282" s="30"/>
      <c r="M282" s="33">
        <f>L282+J282+H282</f>
        <v>0</v>
      </c>
      <c r="N282" s="34"/>
      <c r="O282" s="34"/>
      <c r="P282" s="34"/>
      <c r="Q282" s="34"/>
      <c r="R282" s="34"/>
      <c r="S282" s="34"/>
    </row>
    <row r="283" spans="1:19" s="41" customFormat="1" x14ac:dyDescent="0.3">
      <c r="A283" s="36"/>
      <c r="B283" s="37"/>
      <c r="C283" s="46" t="s">
        <v>140</v>
      </c>
      <c r="D283" s="44" t="s">
        <v>70</v>
      </c>
      <c r="E283" s="40"/>
      <c r="F283" s="30">
        <v>1</v>
      </c>
      <c r="G283" s="32"/>
      <c r="H283" s="40">
        <f>G283*F283</f>
        <v>0</v>
      </c>
      <c r="I283" s="30"/>
      <c r="J283" s="30"/>
      <c r="K283" s="30"/>
      <c r="L283" s="30"/>
      <c r="M283" s="33">
        <f>L283+J283+H283</f>
        <v>0</v>
      </c>
      <c r="N283" s="34"/>
      <c r="O283" s="34"/>
      <c r="P283" s="34"/>
      <c r="Q283" s="34"/>
      <c r="R283" s="34"/>
      <c r="S283" s="34"/>
    </row>
    <row r="284" spans="1:19" s="41" customFormat="1" x14ac:dyDescent="0.25">
      <c r="A284" s="36"/>
      <c r="B284" s="37"/>
      <c r="C284" s="38" t="s">
        <v>40</v>
      </c>
      <c r="D284" s="39" t="s">
        <v>2</v>
      </c>
      <c r="E284" s="40">
        <v>2.04</v>
      </c>
      <c r="F284" s="40">
        <f>E284*F277</f>
        <v>12.24</v>
      </c>
      <c r="G284" s="32"/>
      <c r="H284" s="40">
        <f>G284*F284</f>
        <v>0</v>
      </c>
      <c r="I284" s="30"/>
      <c r="J284" s="30"/>
      <c r="K284" s="30"/>
      <c r="L284" s="30"/>
      <c r="M284" s="33">
        <f t="shared" ref="M284" si="68">L284+J284+H284</f>
        <v>0</v>
      </c>
      <c r="N284" s="34"/>
      <c r="O284" s="34"/>
      <c r="P284" s="34"/>
      <c r="Q284" s="34"/>
      <c r="R284" s="34"/>
      <c r="S284" s="34"/>
    </row>
    <row r="285" spans="1:19" s="35" customFormat="1" x14ac:dyDescent="0.25">
      <c r="A285" s="26">
        <v>37</v>
      </c>
      <c r="B285" s="27" t="s">
        <v>91</v>
      </c>
      <c r="C285" s="28" t="s">
        <v>71</v>
      </c>
      <c r="D285" s="29" t="s">
        <v>44</v>
      </c>
      <c r="E285" s="30"/>
      <c r="F285" s="31">
        <f>SUM(F288:F289)</f>
        <v>2</v>
      </c>
      <c r="G285" s="32"/>
      <c r="H285" s="32"/>
      <c r="I285" s="30"/>
      <c r="J285" s="30"/>
      <c r="K285" s="30"/>
      <c r="L285" s="30"/>
      <c r="M285" s="33"/>
      <c r="N285" s="34"/>
      <c r="O285" s="34"/>
      <c r="P285" s="34"/>
      <c r="Q285" s="34"/>
      <c r="R285" s="34"/>
      <c r="S285" s="34"/>
    </row>
    <row r="286" spans="1:19" s="41" customFormat="1" x14ac:dyDescent="0.25">
      <c r="A286" s="36"/>
      <c r="B286" s="37"/>
      <c r="C286" s="38" t="s">
        <v>68</v>
      </c>
      <c r="D286" s="39" t="s">
        <v>44</v>
      </c>
      <c r="E286" s="40">
        <v>1</v>
      </c>
      <c r="F286" s="40">
        <f>E286*F285</f>
        <v>2</v>
      </c>
      <c r="G286" s="32"/>
      <c r="H286" s="40"/>
      <c r="I286" s="30"/>
      <c r="J286" s="30">
        <f>I286*F286</f>
        <v>0</v>
      </c>
      <c r="K286" s="30"/>
      <c r="L286" s="30"/>
      <c r="M286" s="33">
        <f t="shared" ref="M286:M290" si="69">L286+J286+H286</f>
        <v>0</v>
      </c>
      <c r="N286" s="49"/>
      <c r="O286" s="49"/>
      <c r="P286" s="49"/>
      <c r="Q286" s="49"/>
      <c r="R286" s="49"/>
      <c r="S286" s="49"/>
    </row>
    <row r="287" spans="1:19" s="41" customFormat="1" x14ac:dyDescent="0.25">
      <c r="A287" s="36"/>
      <c r="B287" s="37"/>
      <c r="C287" s="38" t="s">
        <v>19</v>
      </c>
      <c r="D287" s="39" t="s">
        <v>2</v>
      </c>
      <c r="E287" s="40">
        <v>7.0000000000000007E-2</v>
      </c>
      <c r="F287" s="40">
        <f>E287*F285</f>
        <v>0.14000000000000001</v>
      </c>
      <c r="G287" s="32"/>
      <c r="H287" s="40"/>
      <c r="I287" s="30"/>
      <c r="J287" s="30"/>
      <c r="K287" s="30"/>
      <c r="L287" s="30">
        <f>K287*F287</f>
        <v>0</v>
      </c>
      <c r="M287" s="33">
        <f t="shared" si="69"/>
        <v>0</v>
      </c>
      <c r="N287" s="35"/>
      <c r="O287" s="35"/>
      <c r="P287" s="35"/>
      <c r="Q287" s="35"/>
      <c r="R287" s="35"/>
      <c r="S287" s="35"/>
    </row>
    <row r="288" spans="1:19" s="45" customFormat="1" x14ac:dyDescent="0.25">
      <c r="A288" s="42"/>
      <c r="B288" s="50"/>
      <c r="C288" s="43" t="s">
        <v>99</v>
      </c>
      <c r="D288" s="44" t="s">
        <v>70</v>
      </c>
      <c r="E288" s="30"/>
      <c r="F288" s="30">
        <v>1</v>
      </c>
      <c r="G288" s="32"/>
      <c r="H288" s="40">
        <f>G288*F288</f>
        <v>0</v>
      </c>
      <c r="I288" s="30"/>
      <c r="J288" s="30"/>
      <c r="K288" s="30"/>
      <c r="L288" s="30"/>
      <c r="M288" s="33">
        <f t="shared" si="69"/>
        <v>0</v>
      </c>
      <c r="N288" s="34"/>
      <c r="O288" s="34"/>
      <c r="P288" s="34"/>
      <c r="Q288" s="34"/>
      <c r="R288" s="34"/>
      <c r="S288" s="34"/>
    </row>
    <row r="289" spans="1:19" s="45" customFormat="1" x14ac:dyDescent="0.25">
      <c r="A289" s="42"/>
      <c r="B289" s="50"/>
      <c r="C289" s="43" t="s">
        <v>100</v>
      </c>
      <c r="D289" s="44" t="s">
        <v>70</v>
      </c>
      <c r="E289" s="30"/>
      <c r="F289" s="30">
        <v>1</v>
      </c>
      <c r="G289" s="32"/>
      <c r="H289" s="40">
        <f>G289*F289</f>
        <v>0</v>
      </c>
      <c r="I289" s="30"/>
      <c r="J289" s="30"/>
      <c r="K289" s="30"/>
      <c r="L289" s="30"/>
      <c r="M289" s="33">
        <f t="shared" si="69"/>
        <v>0</v>
      </c>
      <c r="N289" s="34"/>
      <c r="O289" s="34"/>
      <c r="P289" s="34"/>
      <c r="Q289" s="34"/>
      <c r="R289" s="34"/>
      <c r="S289" s="34"/>
    </row>
    <row r="290" spans="1:19" s="41" customFormat="1" x14ac:dyDescent="0.25">
      <c r="A290" s="36"/>
      <c r="B290" s="37"/>
      <c r="C290" s="38" t="s">
        <v>40</v>
      </c>
      <c r="D290" s="39" t="s">
        <v>2</v>
      </c>
      <c r="E290" s="40">
        <v>2.04</v>
      </c>
      <c r="F290" s="40">
        <f>E290*F285</f>
        <v>4.08</v>
      </c>
      <c r="G290" s="32"/>
      <c r="H290" s="40">
        <f>G290*F290</f>
        <v>0</v>
      </c>
      <c r="I290" s="30"/>
      <c r="J290" s="30"/>
      <c r="K290" s="30"/>
      <c r="L290" s="30"/>
      <c r="M290" s="33">
        <f t="shared" si="69"/>
        <v>0</v>
      </c>
      <c r="N290" s="34"/>
      <c r="O290" s="34"/>
      <c r="P290" s="34"/>
      <c r="Q290" s="34"/>
      <c r="R290" s="34"/>
      <c r="S290" s="34"/>
    </row>
    <row r="291" spans="1:19" s="35" customFormat="1" ht="30" x14ac:dyDescent="0.25">
      <c r="A291" s="26">
        <v>38</v>
      </c>
      <c r="B291" s="27" t="s">
        <v>66</v>
      </c>
      <c r="C291" s="28" t="s">
        <v>141</v>
      </c>
      <c r="D291" s="29" t="s">
        <v>44</v>
      </c>
      <c r="E291" s="30"/>
      <c r="F291" s="31">
        <v>1</v>
      </c>
      <c r="G291" s="32"/>
      <c r="H291" s="32"/>
      <c r="I291" s="30"/>
      <c r="J291" s="30"/>
      <c r="K291" s="30"/>
      <c r="L291" s="30"/>
      <c r="M291" s="33"/>
      <c r="N291" s="34"/>
      <c r="O291" s="34"/>
      <c r="P291" s="34"/>
      <c r="Q291" s="34"/>
      <c r="R291" s="34"/>
      <c r="S291" s="34"/>
    </row>
    <row r="292" spans="1:19" s="41" customFormat="1" x14ac:dyDescent="0.25">
      <c r="A292" s="36"/>
      <c r="B292" s="37"/>
      <c r="C292" s="38" t="s">
        <v>68</v>
      </c>
      <c r="D292" s="39" t="s">
        <v>44</v>
      </c>
      <c r="E292" s="40">
        <v>1</v>
      </c>
      <c r="F292" s="40">
        <f>E292*F291</f>
        <v>1</v>
      </c>
      <c r="G292" s="32"/>
      <c r="H292" s="40"/>
      <c r="I292" s="30"/>
      <c r="J292" s="30">
        <f>I292*F292</f>
        <v>0</v>
      </c>
      <c r="K292" s="30"/>
      <c r="L292" s="30"/>
      <c r="M292" s="33">
        <f t="shared" ref="M292:M298" si="70">L292+J292+H292</f>
        <v>0</v>
      </c>
      <c r="N292" s="49"/>
      <c r="O292" s="49"/>
      <c r="P292" s="49"/>
      <c r="Q292" s="49"/>
      <c r="R292" s="49"/>
      <c r="S292" s="49"/>
    </row>
    <row r="293" spans="1:19" s="41" customFormat="1" x14ac:dyDescent="0.25">
      <c r="A293" s="36"/>
      <c r="B293" s="37"/>
      <c r="C293" s="38" t="s">
        <v>19</v>
      </c>
      <c r="D293" s="39" t="s">
        <v>2</v>
      </c>
      <c r="E293" s="40">
        <v>0.76</v>
      </c>
      <c r="F293" s="40">
        <f>E293*F291</f>
        <v>0.76</v>
      </c>
      <c r="G293" s="32"/>
      <c r="H293" s="40"/>
      <c r="I293" s="30"/>
      <c r="J293" s="30"/>
      <c r="K293" s="30"/>
      <c r="L293" s="30">
        <f>K293*F293</f>
        <v>0</v>
      </c>
      <c r="M293" s="33">
        <f t="shared" si="70"/>
        <v>0</v>
      </c>
      <c r="N293" s="35"/>
      <c r="O293" s="35"/>
      <c r="P293" s="35"/>
      <c r="Q293" s="35"/>
      <c r="R293" s="35"/>
      <c r="S293" s="35"/>
    </row>
    <row r="294" spans="1:19" s="45" customFormat="1" x14ac:dyDescent="0.25">
      <c r="A294" s="42"/>
      <c r="B294" s="50"/>
      <c r="C294" s="43" t="s">
        <v>141</v>
      </c>
      <c r="D294" s="39" t="s">
        <v>44</v>
      </c>
      <c r="E294" s="30">
        <v>1</v>
      </c>
      <c r="F294" s="30">
        <f>E294*F291</f>
        <v>1</v>
      </c>
      <c r="G294" s="32"/>
      <c r="H294" s="40">
        <f>G294*F294</f>
        <v>0</v>
      </c>
      <c r="I294" s="30"/>
      <c r="J294" s="30"/>
      <c r="K294" s="30"/>
      <c r="L294" s="30"/>
      <c r="M294" s="33">
        <f t="shared" si="70"/>
        <v>0</v>
      </c>
      <c r="N294" s="34"/>
      <c r="O294" s="34"/>
      <c r="P294" s="34"/>
      <c r="Q294" s="34"/>
      <c r="R294" s="34"/>
      <c r="S294" s="34"/>
    </row>
    <row r="295" spans="1:19" s="45" customFormat="1" x14ac:dyDescent="0.25">
      <c r="A295" s="42"/>
      <c r="B295" s="50"/>
      <c r="C295" s="43" t="s">
        <v>142</v>
      </c>
      <c r="D295" s="44" t="s">
        <v>70</v>
      </c>
      <c r="E295" s="30"/>
      <c r="F295" s="30">
        <v>3</v>
      </c>
      <c r="G295" s="32"/>
      <c r="H295" s="40">
        <f>G295*F295</f>
        <v>0</v>
      </c>
      <c r="I295" s="30"/>
      <c r="J295" s="30"/>
      <c r="K295" s="30"/>
      <c r="L295" s="30"/>
      <c r="M295" s="33">
        <f t="shared" si="70"/>
        <v>0</v>
      </c>
      <c r="N295" s="34"/>
      <c r="O295" s="34"/>
      <c r="P295" s="34"/>
      <c r="Q295" s="34"/>
      <c r="R295" s="34"/>
      <c r="S295" s="34"/>
    </row>
    <row r="296" spans="1:19" s="45" customFormat="1" x14ac:dyDescent="0.25">
      <c r="A296" s="42"/>
      <c r="B296" s="50"/>
      <c r="C296" s="43" t="s">
        <v>143</v>
      </c>
      <c r="D296" s="44" t="s">
        <v>70</v>
      </c>
      <c r="E296" s="30"/>
      <c r="F296" s="30">
        <v>1</v>
      </c>
      <c r="G296" s="32"/>
      <c r="H296" s="40">
        <f>G296*F296</f>
        <v>0</v>
      </c>
      <c r="I296" s="30"/>
      <c r="J296" s="30"/>
      <c r="K296" s="30"/>
      <c r="L296" s="30"/>
      <c r="M296" s="33">
        <f t="shared" si="70"/>
        <v>0</v>
      </c>
      <c r="N296" s="34"/>
      <c r="O296" s="34"/>
      <c r="P296" s="34"/>
      <c r="Q296" s="34"/>
      <c r="R296" s="34"/>
      <c r="S296" s="34"/>
    </row>
    <row r="297" spans="1:19" s="45" customFormat="1" x14ac:dyDescent="0.25">
      <c r="A297" s="42"/>
      <c r="B297" s="50"/>
      <c r="C297" s="43" t="s">
        <v>144</v>
      </c>
      <c r="D297" s="44" t="s">
        <v>70</v>
      </c>
      <c r="E297" s="30"/>
      <c r="F297" s="30">
        <v>1</v>
      </c>
      <c r="G297" s="32"/>
      <c r="H297" s="40">
        <f>G297*F297</f>
        <v>0</v>
      </c>
      <c r="I297" s="30"/>
      <c r="J297" s="30"/>
      <c r="K297" s="30"/>
      <c r="L297" s="30"/>
      <c r="M297" s="33">
        <f t="shared" si="70"/>
        <v>0</v>
      </c>
      <c r="N297" s="34"/>
      <c r="O297" s="34"/>
      <c r="P297" s="34"/>
      <c r="Q297" s="34"/>
      <c r="R297" s="34"/>
      <c r="S297" s="34"/>
    </row>
    <row r="298" spans="1:19" s="41" customFormat="1" x14ac:dyDescent="0.25">
      <c r="A298" s="36"/>
      <c r="B298" s="37"/>
      <c r="C298" s="38" t="s">
        <v>40</v>
      </c>
      <c r="D298" s="39" t="s">
        <v>2</v>
      </c>
      <c r="E298" s="40">
        <v>5.8</v>
      </c>
      <c r="F298" s="40">
        <f>E298*F291</f>
        <v>5.8</v>
      </c>
      <c r="G298" s="32"/>
      <c r="H298" s="40">
        <f>G298*F298</f>
        <v>0</v>
      </c>
      <c r="I298" s="30"/>
      <c r="J298" s="30"/>
      <c r="K298" s="30"/>
      <c r="L298" s="30"/>
      <c r="M298" s="33">
        <f t="shared" si="70"/>
        <v>0</v>
      </c>
      <c r="N298" s="34"/>
      <c r="O298" s="34"/>
      <c r="P298" s="34"/>
      <c r="Q298" s="34"/>
      <c r="R298" s="34"/>
      <c r="S298" s="34"/>
    </row>
    <row r="299" spans="1:19" s="35" customFormat="1" x14ac:dyDescent="0.25">
      <c r="A299" s="26">
        <v>39</v>
      </c>
      <c r="B299" s="27" t="s">
        <v>91</v>
      </c>
      <c r="C299" s="28" t="s">
        <v>71</v>
      </c>
      <c r="D299" s="29" t="s">
        <v>44</v>
      </c>
      <c r="E299" s="30"/>
      <c r="F299" s="31">
        <f>SUM(F302)</f>
        <v>1</v>
      </c>
      <c r="G299" s="32"/>
      <c r="H299" s="32"/>
      <c r="I299" s="30"/>
      <c r="J299" s="30"/>
      <c r="K299" s="30"/>
      <c r="L299" s="30"/>
      <c r="M299" s="33"/>
      <c r="N299" s="34"/>
      <c r="O299" s="34"/>
      <c r="P299" s="34"/>
      <c r="Q299" s="34"/>
      <c r="R299" s="34"/>
      <c r="S299" s="34"/>
    </row>
    <row r="300" spans="1:19" s="41" customFormat="1" x14ac:dyDescent="0.25">
      <c r="A300" s="36"/>
      <c r="B300" s="37"/>
      <c r="C300" s="38" t="s">
        <v>68</v>
      </c>
      <c r="D300" s="39" t="s">
        <v>44</v>
      </c>
      <c r="E300" s="40">
        <v>1</v>
      </c>
      <c r="F300" s="40">
        <f>E300*F299</f>
        <v>1</v>
      </c>
      <c r="G300" s="32"/>
      <c r="H300" s="40"/>
      <c r="I300" s="30"/>
      <c r="J300" s="30">
        <f>I300*F300</f>
        <v>0</v>
      </c>
      <c r="K300" s="30"/>
      <c r="L300" s="30"/>
      <c r="M300" s="33">
        <f t="shared" ref="M300:M301" si="71">L300+J300+H300</f>
        <v>0</v>
      </c>
      <c r="N300" s="49"/>
      <c r="O300" s="49"/>
      <c r="P300" s="49"/>
      <c r="Q300" s="49"/>
      <c r="R300" s="49"/>
      <c r="S300" s="49"/>
    </row>
    <row r="301" spans="1:19" s="41" customFormat="1" x14ac:dyDescent="0.25">
      <c r="A301" s="36"/>
      <c r="B301" s="37"/>
      <c r="C301" s="38" t="s">
        <v>19</v>
      </c>
      <c r="D301" s="39" t="s">
        <v>2</v>
      </c>
      <c r="E301" s="40">
        <v>7.0000000000000007E-2</v>
      </c>
      <c r="F301" s="40">
        <f>E301*F299</f>
        <v>7.0000000000000007E-2</v>
      </c>
      <c r="G301" s="32"/>
      <c r="H301" s="40"/>
      <c r="I301" s="30"/>
      <c r="J301" s="30"/>
      <c r="K301" s="30"/>
      <c r="L301" s="30">
        <f>K301*F301</f>
        <v>0</v>
      </c>
      <c r="M301" s="33">
        <f t="shared" si="71"/>
        <v>0</v>
      </c>
      <c r="N301" s="35"/>
      <c r="O301" s="35"/>
      <c r="P301" s="35"/>
      <c r="Q301" s="35"/>
      <c r="R301" s="35"/>
      <c r="S301" s="35"/>
    </row>
    <row r="302" spans="1:19" s="41" customFormat="1" x14ac:dyDescent="0.25">
      <c r="A302" s="36"/>
      <c r="B302" s="37"/>
      <c r="C302" s="38" t="s">
        <v>145</v>
      </c>
      <c r="D302" s="39" t="s">
        <v>44</v>
      </c>
      <c r="E302" s="40"/>
      <c r="F302" s="30">
        <v>1</v>
      </c>
      <c r="G302" s="32"/>
      <c r="H302" s="40">
        <f>G302*F302</f>
        <v>0</v>
      </c>
      <c r="I302" s="30"/>
      <c r="J302" s="30"/>
      <c r="K302" s="30"/>
      <c r="L302" s="30"/>
      <c r="M302" s="33">
        <f>L302+J302+H302</f>
        <v>0</v>
      </c>
      <c r="N302" s="34"/>
      <c r="O302" s="34"/>
      <c r="P302" s="34"/>
      <c r="Q302" s="34"/>
      <c r="R302" s="34"/>
      <c r="S302" s="34"/>
    </row>
    <row r="303" spans="1:19" s="41" customFormat="1" x14ac:dyDescent="0.25">
      <c r="A303" s="36"/>
      <c r="B303" s="37"/>
      <c r="C303" s="38" t="s">
        <v>40</v>
      </c>
      <c r="D303" s="39" t="s">
        <v>2</v>
      </c>
      <c r="E303" s="40">
        <v>2.04</v>
      </c>
      <c r="F303" s="40">
        <f>E303*F299</f>
        <v>2.04</v>
      </c>
      <c r="G303" s="32"/>
      <c r="H303" s="40">
        <f>G303*F303</f>
        <v>0</v>
      </c>
      <c r="I303" s="30"/>
      <c r="J303" s="30"/>
      <c r="K303" s="30"/>
      <c r="L303" s="30"/>
      <c r="M303" s="33">
        <f t="shared" ref="M303" si="72">L303+J303+H303</f>
        <v>0</v>
      </c>
      <c r="N303" s="34"/>
      <c r="O303" s="34"/>
      <c r="P303" s="34"/>
      <c r="Q303" s="34"/>
      <c r="R303" s="34"/>
      <c r="S303" s="34"/>
    </row>
    <row r="304" spans="1:19" s="35" customFormat="1" x14ac:dyDescent="0.25">
      <c r="A304" s="26">
        <v>40</v>
      </c>
      <c r="B304" s="27" t="s">
        <v>91</v>
      </c>
      <c r="C304" s="28" t="s">
        <v>71</v>
      </c>
      <c r="D304" s="29" t="s">
        <v>44</v>
      </c>
      <c r="E304" s="30"/>
      <c r="F304" s="31">
        <f>SUM(F307:F310)</f>
        <v>23</v>
      </c>
      <c r="G304" s="32"/>
      <c r="H304" s="32"/>
      <c r="I304" s="30"/>
      <c r="J304" s="30"/>
      <c r="K304" s="30"/>
      <c r="L304" s="30"/>
      <c r="M304" s="33"/>
      <c r="N304" s="34"/>
      <c r="O304" s="34"/>
      <c r="P304" s="34"/>
      <c r="Q304" s="34"/>
      <c r="R304" s="34"/>
      <c r="S304" s="34"/>
    </row>
    <row r="305" spans="1:19" s="41" customFormat="1" x14ac:dyDescent="0.25">
      <c r="A305" s="36"/>
      <c r="B305" s="37"/>
      <c r="C305" s="38" t="s">
        <v>68</v>
      </c>
      <c r="D305" s="39" t="s">
        <v>44</v>
      </c>
      <c r="E305" s="40">
        <v>1</v>
      </c>
      <c r="F305" s="40">
        <f>E305*F304</f>
        <v>23</v>
      </c>
      <c r="G305" s="32"/>
      <c r="H305" s="40"/>
      <c r="I305" s="30"/>
      <c r="J305" s="30">
        <f>I305*F305</f>
        <v>0</v>
      </c>
      <c r="K305" s="30"/>
      <c r="L305" s="30"/>
      <c r="M305" s="33">
        <f t="shared" ref="M305:M311" si="73">L305+J305+H305</f>
        <v>0</v>
      </c>
      <c r="N305" s="49"/>
      <c r="O305" s="49"/>
      <c r="P305" s="49"/>
      <c r="Q305" s="49"/>
      <c r="R305" s="49"/>
      <c r="S305" s="49"/>
    </row>
    <row r="306" spans="1:19" s="41" customFormat="1" x14ac:dyDescent="0.25">
      <c r="A306" s="36"/>
      <c r="B306" s="37"/>
      <c r="C306" s="38" t="s">
        <v>19</v>
      </c>
      <c r="D306" s="39" t="s">
        <v>2</v>
      </c>
      <c r="E306" s="40">
        <v>7.0000000000000007E-2</v>
      </c>
      <c r="F306" s="40">
        <f>E306*F304</f>
        <v>1.61</v>
      </c>
      <c r="G306" s="32"/>
      <c r="H306" s="40"/>
      <c r="I306" s="30"/>
      <c r="J306" s="30"/>
      <c r="K306" s="30"/>
      <c r="L306" s="30">
        <f>K306*F306</f>
        <v>0</v>
      </c>
      <c r="M306" s="33">
        <f t="shared" si="73"/>
        <v>0</v>
      </c>
      <c r="N306" s="35"/>
      <c r="O306" s="35"/>
      <c r="P306" s="35"/>
      <c r="Q306" s="35"/>
      <c r="R306" s="35"/>
      <c r="S306" s="35"/>
    </row>
    <row r="307" spans="1:19" s="45" customFormat="1" ht="30" x14ac:dyDescent="0.25">
      <c r="A307" s="42"/>
      <c r="B307" s="50"/>
      <c r="C307" s="43" t="s">
        <v>146</v>
      </c>
      <c r="D307" s="44" t="s">
        <v>70</v>
      </c>
      <c r="E307" s="30"/>
      <c r="F307" s="30">
        <v>17</v>
      </c>
      <c r="G307" s="32"/>
      <c r="H307" s="40">
        <f>G307*F307</f>
        <v>0</v>
      </c>
      <c r="I307" s="30"/>
      <c r="J307" s="30"/>
      <c r="K307" s="30"/>
      <c r="L307" s="30"/>
      <c r="M307" s="33">
        <f t="shared" si="73"/>
        <v>0</v>
      </c>
      <c r="N307" s="34"/>
      <c r="O307" s="34"/>
      <c r="P307" s="34"/>
      <c r="Q307" s="34"/>
      <c r="R307" s="34"/>
      <c r="S307" s="34"/>
    </row>
    <row r="308" spans="1:19" s="45" customFormat="1" x14ac:dyDescent="0.25">
      <c r="A308" s="42"/>
      <c r="B308" s="50"/>
      <c r="C308" s="43" t="s">
        <v>147</v>
      </c>
      <c r="D308" s="44" t="s">
        <v>70</v>
      </c>
      <c r="E308" s="30"/>
      <c r="F308" s="30">
        <v>2</v>
      </c>
      <c r="G308" s="32"/>
      <c r="H308" s="40">
        <f>G308*F308</f>
        <v>0</v>
      </c>
      <c r="I308" s="30"/>
      <c r="J308" s="30"/>
      <c r="K308" s="30"/>
      <c r="L308" s="30"/>
      <c r="M308" s="33">
        <f t="shared" si="73"/>
        <v>0</v>
      </c>
      <c r="N308" s="34"/>
      <c r="O308" s="34"/>
      <c r="P308" s="34"/>
      <c r="Q308" s="34"/>
      <c r="R308" s="34"/>
      <c r="S308" s="34"/>
    </row>
    <row r="309" spans="1:19" s="45" customFormat="1" x14ac:dyDescent="0.25">
      <c r="A309" s="42"/>
      <c r="B309" s="50"/>
      <c r="C309" s="43" t="s">
        <v>99</v>
      </c>
      <c r="D309" s="44" t="s">
        <v>70</v>
      </c>
      <c r="E309" s="30"/>
      <c r="F309" s="30">
        <v>2</v>
      </c>
      <c r="G309" s="32"/>
      <c r="H309" s="40">
        <f>G309*F309</f>
        <v>0</v>
      </c>
      <c r="I309" s="30"/>
      <c r="J309" s="30"/>
      <c r="K309" s="30"/>
      <c r="L309" s="30"/>
      <c r="M309" s="33">
        <f t="shared" si="73"/>
        <v>0</v>
      </c>
      <c r="N309" s="34"/>
      <c r="O309" s="34"/>
      <c r="P309" s="34"/>
      <c r="Q309" s="34"/>
      <c r="R309" s="34"/>
      <c r="S309" s="34"/>
    </row>
    <row r="310" spans="1:19" s="45" customFormat="1" x14ac:dyDescent="0.25">
      <c r="A310" s="42"/>
      <c r="B310" s="50"/>
      <c r="C310" s="43" t="s">
        <v>100</v>
      </c>
      <c r="D310" s="44" t="s">
        <v>70</v>
      </c>
      <c r="E310" s="30"/>
      <c r="F310" s="30">
        <v>2</v>
      </c>
      <c r="G310" s="32"/>
      <c r="H310" s="40">
        <f>G310*F310</f>
        <v>0</v>
      </c>
      <c r="I310" s="30"/>
      <c r="J310" s="30"/>
      <c r="K310" s="30"/>
      <c r="L310" s="30"/>
      <c r="M310" s="33">
        <f t="shared" si="73"/>
        <v>0</v>
      </c>
      <c r="N310" s="34"/>
      <c r="O310" s="34"/>
      <c r="P310" s="34"/>
      <c r="Q310" s="34"/>
      <c r="R310" s="34"/>
      <c r="S310" s="34"/>
    </row>
    <row r="311" spans="1:19" s="41" customFormat="1" x14ac:dyDescent="0.25">
      <c r="A311" s="36"/>
      <c r="B311" s="37"/>
      <c r="C311" s="38" t="s">
        <v>40</v>
      </c>
      <c r="D311" s="39" t="s">
        <v>2</v>
      </c>
      <c r="E311" s="40">
        <v>2.04</v>
      </c>
      <c r="F311" s="40">
        <f>E311*F304</f>
        <v>46.92</v>
      </c>
      <c r="G311" s="32"/>
      <c r="H311" s="40">
        <f>G311*F311</f>
        <v>0</v>
      </c>
      <c r="I311" s="30"/>
      <c r="J311" s="30"/>
      <c r="K311" s="30"/>
      <c r="L311" s="30"/>
      <c r="M311" s="33">
        <f t="shared" si="73"/>
        <v>0</v>
      </c>
      <c r="N311" s="34"/>
      <c r="O311" s="34"/>
      <c r="P311" s="34"/>
      <c r="Q311" s="34"/>
      <c r="R311" s="34"/>
      <c r="S311" s="34"/>
    </row>
    <row r="312" spans="1:19" s="35" customFormat="1" ht="16.899999999999999" customHeight="1" x14ac:dyDescent="0.25">
      <c r="A312" s="26">
        <v>41</v>
      </c>
      <c r="B312" s="27" t="s">
        <v>66</v>
      </c>
      <c r="C312" s="28" t="s">
        <v>148</v>
      </c>
      <c r="D312" s="29" t="s">
        <v>44</v>
      </c>
      <c r="E312" s="30"/>
      <c r="F312" s="31">
        <v>1</v>
      </c>
      <c r="G312" s="32"/>
      <c r="H312" s="32"/>
      <c r="I312" s="30"/>
      <c r="J312" s="30"/>
      <c r="K312" s="30"/>
      <c r="L312" s="30"/>
      <c r="M312" s="33"/>
      <c r="N312" s="34"/>
      <c r="O312" s="34"/>
      <c r="P312" s="34"/>
      <c r="Q312" s="34"/>
      <c r="R312" s="34"/>
      <c r="S312" s="34"/>
    </row>
    <row r="313" spans="1:19" s="41" customFormat="1" x14ac:dyDescent="0.25">
      <c r="A313" s="36"/>
      <c r="B313" s="37"/>
      <c r="C313" s="38" t="s">
        <v>68</v>
      </c>
      <c r="D313" s="39" t="s">
        <v>44</v>
      </c>
      <c r="E313" s="40">
        <v>1</v>
      </c>
      <c r="F313" s="40">
        <f>E313*F312</f>
        <v>1</v>
      </c>
      <c r="G313" s="32"/>
      <c r="H313" s="40"/>
      <c r="I313" s="30"/>
      <c r="J313" s="30">
        <f>I313*F313</f>
        <v>0</v>
      </c>
      <c r="K313" s="30"/>
      <c r="L313" s="30"/>
      <c r="M313" s="33">
        <f t="shared" ref="M313:M319" si="74">L313+J313+H313</f>
        <v>0</v>
      </c>
      <c r="N313" s="49"/>
      <c r="O313" s="49"/>
      <c r="P313" s="49"/>
      <c r="Q313" s="49"/>
      <c r="R313" s="49"/>
      <c r="S313" s="49"/>
    </row>
    <row r="314" spans="1:19" s="41" customFormat="1" x14ac:dyDescent="0.25">
      <c r="A314" s="36"/>
      <c r="B314" s="37"/>
      <c r="C314" s="38" t="s">
        <v>19</v>
      </c>
      <c r="D314" s="39" t="s">
        <v>2</v>
      </c>
      <c r="E314" s="40">
        <v>0.76</v>
      </c>
      <c r="F314" s="40">
        <f>E314*F312</f>
        <v>0.76</v>
      </c>
      <c r="G314" s="32"/>
      <c r="H314" s="40"/>
      <c r="I314" s="30"/>
      <c r="J314" s="30"/>
      <c r="K314" s="30"/>
      <c r="L314" s="30">
        <f>K314*F314</f>
        <v>0</v>
      </c>
      <c r="M314" s="33">
        <f t="shared" si="74"/>
        <v>0</v>
      </c>
      <c r="N314" s="35"/>
      <c r="O314" s="35"/>
      <c r="P314" s="35"/>
      <c r="Q314" s="35"/>
      <c r="R314" s="35"/>
      <c r="S314" s="35"/>
    </row>
    <row r="315" spans="1:19" s="45" customFormat="1" x14ac:dyDescent="0.25">
      <c r="A315" s="42"/>
      <c r="B315" s="50"/>
      <c r="C315" s="43" t="s">
        <v>148</v>
      </c>
      <c r="D315" s="39" t="s">
        <v>44</v>
      </c>
      <c r="E315" s="30">
        <v>1</v>
      </c>
      <c r="F315" s="30">
        <f>E315*F312</f>
        <v>1</v>
      </c>
      <c r="G315" s="32"/>
      <c r="H315" s="40">
        <f>G315*F315</f>
        <v>0</v>
      </c>
      <c r="I315" s="30"/>
      <c r="J315" s="30"/>
      <c r="K315" s="30"/>
      <c r="L315" s="30"/>
      <c r="M315" s="33">
        <f t="shared" si="74"/>
        <v>0</v>
      </c>
      <c r="N315" s="34"/>
      <c r="O315" s="34"/>
      <c r="P315" s="34"/>
      <c r="Q315" s="34"/>
      <c r="R315" s="34"/>
      <c r="S315" s="34"/>
    </row>
    <row r="316" spans="1:19" s="45" customFormat="1" x14ac:dyDescent="0.25">
      <c r="A316" s="42"/>
      <c r="B316" s="50"/>
      <c r="C316" s="43" t="s">
        <v>142</v>
      </c>
      <c r="D316" s="44" t="s">
        <v>70</v>
      </c>
      <c r="E316" s="30"/>
      <c r="F316" s="30">
        <v>3</v>
      </c>
      <c r="G316" s="32"/>
      <c r="H316" s="40">
        <f>G316*F316</f>
        <v>0</v>
      </c>
      <c r="I316" s="30"/>
      <c r="J316" s="30"/>
      <c r="K316" s="30"/>
      <c r="L316" s="30"/>
      <c r="M316" s="33">
        <f t="shared" si="74"/>
        <v>0</v>
      </c>
      <c r="N316" s="34"/>
      <c r="O316" s="34"/>
      <c r="P316" s="34"/>
      <c r="Q316" s="34"/>
      <c r="R316" s="34"/>
      <c r="S316" s="34"/>
    </row>
    <row r="317" spans="1:19" s="45" customFormat="1" x14ac:dyDescent="0.25">
      <c r="A317" s="42"/>
      <c r="B317" s="50"/>
      <c r="C317" s="43" t="s">
        <v>143</v>
      </c>
      <c r="D317" s="44" t="s">
        <v>70</v>
      </c>
      <c r="E317" s="30"/>
      <c r="F317" s="30">
        <v>1</v>
      </c>
      <c r="G317" s="32"/>
      <c r="H317" s="40">
        <f>G317*F317</f>
        <v>0</v>
      </c>
      <c r="I317" s="30"/>
      <c r="J317" s="30"/>
      <c r="K317" s="30"/>
      <c r="L317" s="30"/>
      <c r="M317" s="33">
        <f t="shared" si="74"/>
        <v>0</v>
      </c>
      <c r="N317" s="34"/>
      <c r="O317" s="34"/>
      <c r="P317" s="34"/>
      <c r="Q317" s="34"/>
      <c r="R317" s="34"/>
      <c r="S317" s="34"/>
    </row>
    <row r="318" spans="1:19" s="45" customFormat="1" x14ac:dyDescent="0.25">
      <c r="A318" s="42"/>
      <c r="B318" s="50"/>
      <c r="C318" s="43" t="s">
        <v>144</v>
      </c>
      <c r="D318" s="44" t="s">
        <v>70</v>
      </c>
      <c r="E318" s="30"/>
      <c r="F318" s="30">
        <v>1</v>
      </c>
      <c r="G318" s="32"/>
      <c r="H318" s="40">
        <f>G318*F318</f>
        <v>0</v>
      </c>
      <c r="I318" s="30"/>
      <c r="J318" s="30"/>
      <c r="K318" s="30"/>
      <c r="L318" s="30"/>
      <c r="M318" s="33">
        <f t="shared" si="74"/>
        <v>0</v>
      </c>
      <c r="N318" s="34"/>
      <c r="O318" s="34"/>
      <c r="P318" s="34"/>
      <c r="Q318" s="34"/>
      <c r="R318" s="34"/>
      <c r="S318" s="34"/>
    </row>
    <row r="319" spans="1:19" s="41" customFormat="1" x14ac:dyDescent="0.25">
      <c r="A319" s="36"/>
      <c r="B319" s="37"/>
      <c r="C319" s="38" t="s">
        <v>40</v>
      </c>
      <c r="D319" s="39" t="s">
        <v>2</v>
      </c>
      <c r="E319" s="40">
        <v>5.8</v>
      </c>
      <c r="F319" s="40">
        <f>E319*F312</f>
        <v>5.8</v>
      </c>
      <c r="G319" s="32"/>
      <c r="H319" s="40">
        <f>G319*F319</f>
        <v>0</v>
      </c>
      <c r="I319" s="30"/>
      <c r="J319" s="30"/>
      <c r="K319" s="30"/>
      <c r="L319" s="30"/>
      <c r="M319" s="33">
        <f t="shared" si="74"/>
        <v>0</v>
      </c>
      <c r="N319" s="34"/>
      <c r="O319" s="34"/>
      <c r="P319" s="34"/>
      <c r="Q319" s="34"/>
      <c r="R319" s="34"/>
      <c r="S319" s="34"/>
    </row>
    <row r="320" spans="1:19" s="35" customFormat="1" x14ac:dyDescent="0.25">
      <c r="A320" s="26">
        <v>42</v>
      </c>
      <c r="B320" s="27" t="s">
        <v>91</v>
      </c>
      <c r="C320" s="28" t="s">
        <v>71</v>
      </c>
      <c r="D320" s="29" t="s">
        <v>44</v>
      </c>
      <c r="E320" s="30"/>
      <c r="F320" s="31">
        <f>SUM(F323:F324)</f>
        <v>18</v>
      </c>
      <c r="G320" s="32"/>
      <c r="H320" s="32"/>
      <c r="I320" s="30"/>
      <c r="J320" s="30"/>
      <c r="K320" s="30"/>
      <c r="L320" s="30"/>
      <c r="M320" s="33"/>
      <c r="N320" s="34"/>
      <c r="O320" s="34"/>
      <c r="P320" s="34"/>
      <c r="Q320" s="34"/>
      <c r="R320" s="34"/>
      <c r="S320" s="34"/>
    </row>
    <row r="321" spans="1:19" s="41" customFormat="1" x14ac:dyDescent="0.25">
      <c r="A321" s="36"/>
      <c r="B321" s="37"/>
      <c r="C321" s="38" t="s">
        <v>68</v>
      </c>
      <c r="D321" s="39" t="s">
        <v>44</v>
      </c>
      <c r="E321" s="40">
        <v>1</v>
      </c>
      <c r="F321" s="40">
        <f>E321*F320</f>
        <v>18</v>
      </c>
      <c r="G321" s="32"/>
      <c r="H321" s="40"/>
      <c r="I321" s="30"/>
      <c r="J321" s="30">
        <f>I321*F321</f>
        <v>0</v>
      </c>
      <c r="K321" s="30"/>
      <c r="L321" s="30"/>
      <c r="M321" s="33">
        <f t="shared" ref="M321:M322" si="75">L321+J321+H321</f>
        <v>0</v>
      </c>
      <c r="N321" s="49"/>
      <c r="O321" s="49"/>
      <c r="P321" s="49"/>
      <c r="Q321" s="49"/>
      <c r="R321" s="49"/>
      <c r="S321" s="49"/>
    </row>
    <row r="322" spans="1:19" s="41" customFormat="1" x14ac:dyDescent="0.25">
      <c r="A322" s="36"/>
      <c r="B322" s="37"/>
      <c r="C322" s="38" t="s">
        <v>19</v>
      </c>
      <c r="D322" s="39" t="s">
        <v>2</v>
      </c>
      <c r="E322" s="40">
        <v>7.0000000000000007E-2</v>
      </c>
      <c r="F322" s="40">
        <f>E322*F320</f>
        <v>1.2600000000000002</v>
      </c>
      <c r="G322" s="32"/>
      <c r="H322" s="40"/>
      <c r="I322" s="30"/>
      <c r="J322" s="30"/>
      <c r="K322" s="30"/>
      <c r="L322" s="30">
        <f>K322*F322</f>
        <v>0</v>
      </c>
      <c r="M322" s="33">
        <f t="shared" si="75"/>
        <v>0</v>
      </c>
      <c r="N322" s="35"/>
      <c r="O322" s="35"/>
      <c r="P322" s="35"/>
      <c r="Q322" s="35"/>
      <c r="R322" s="35"/>
      <c r="S322" s="35"/>
    </row>
    <row r="323" spans="1:19" s="41" customFormat="1" x14ac:dyDescent="0.25">
      <c r="A323" s="36"/>
      <c r="B323" s="37"/>
      <c r="C323" s="38" t="s">
        <v>145</v>
      </c>
      <c r="D323" s="39" t="s">
        <v>44</v>
      </c>
      <c r="E323" s="40"/>
      <c r="F323" s="30">
        <v>1</v>
      </c>
      <c r="G323" s="32"/>
      <c r="H323" s="40">
        <f>G323*F323</f>
        <v>0</v>
      </c>
      <c r="I323" s="30"/>
      <c r="J323" s="30"/>
      <c r="K323" s="30"/>
      <c r="L323" s="30"/>
      <c r="M323" s="33">
        <f>L323+J323+H323</f>
        <v>0</v>
      </c>
      <c r="N323" s="34"/>
      <c r="O323" s="34"/>
      <c r="P323" s="34"/>
      <c r="Q323" s="34"/>
      <c r="R323" s="34"/>
      <c r="S323" s="34"/>
    </row>
    <row r="324" spans="1:19" s="41" customFormat="1" x14ac:dyDescent="0.3">
      <c r="A324" s="36"/>
      <c r="B324" s="37"/>
      <c r="C324" s="46" t="s">
        <v>108</v>
      </c>
      <c r="D324" s="44" t="s">
        <v>70</v>
      </c>
      <c r="E324" s="40"/>
      <c r="F324" s="30">
        <v>17</v>
      </c>
      <c r="G324" s="32"/>
      <c r="H324" s="40">
        <f>G324*F324</f>
        <v>0</v>
      </c>
      <c r="I324" s="30"/>
      <c r="J324" s="30"/>
      <c r="K324" s="30"/>
      <c r="L324" s="30"/>
      <c r="M324" s="33">
        <f>L324+J324+H324</f>
        <v>0</v>
      </c>
      <c r="N324" s="34"/>
      <c r="O324" s="34"/>
      <c r="P324" s="34"/>
      <c r="Q324" s="34"/>
      <c r="R324" s="34"/>
      <c r="S324" s="34"/>
    </row>
    <row r="325" spans="1:19" s="41" customFormat="1" x14ac:dyDescent="0.25">
      <c r="A325" s="36"/>
      <c r="B325" s="37"/>
      <c r="C325" s="38" t="s">
        <v>40</v>
      </c>
      <c r="D325" s="39" t="s">
        <v>2</v>
      </c>
      <c r="E325" s="40">
        <v>2.04</v>
      </c>
      <c r="F325" s="40">
        <f>E325*F320</f>
        <v>36.72</v>
      </c>
      <c r="G325" s="32"/>
      <c r="H325" s="40">
        <f>G325*F325</f>
        <v>0</v>
      </c>
      <c r="I325" s="30"/>
      <c r="J325" s="30"/>
      <c r="K325" s="30"/>
      <c r="L325" s="30"/>
      <c r="M325" s="33">
        <f t="shared" ref="M325" si="76">L325+J325+H325</f>
        <v>0</v>
      </c>
      <c r="N325" s="34"/>
      <c r="O325" s="34"/>
      <c r="P325" s="34"/>
      <c r="Q325" s="34"/>
      <c r="R325" s="34"/>
      <c r="S325" s="34"/>
    </row>
    <row r="326" spans="1:19" s="35" customFormat="1" x14ac:dyDescent="0.25">
      <c r="A326" s="26">
        <v>43</v>
      </c>
      <c r="B326" s="27" t="s">
        <v>91</v>
      </c>
      <c r="C326" s="28" t="s">
        <v>71</v>
      </c>
      <c r="D326" s="29" t="s">
        <v>44</v>
      </c>
      <c r="E326" s="30"/>
      <c r="F326" s="31">
        <f>SUM(F329:F331)</f>
        <v>28</v>
      </c>
      <c r="G326" s="32"/>
      <c r="H326" s="32"/>
      <c r="I326" s="30"/>
      <c r="J326" s="30"/>
      <c r="K326" s="30"/>
      <c r="L326" s="30"/>
      <c r="M326" s="33"/>
      <c r="N326" s="34"/>
      <c r="O326" s="34"/>
      <c r="P326" s="34"/>
      <c r="Q326" s="34"/>
      <c r="R326" s="34"/>
      <c r="S326" s="34"/>
    </row>
    <row r="327" spans="1:19" s="41" customFormat="1" x14ac:dyDescent="0.25">
      <c r="A327" s="36"/>
      <c r="B327" s="37"/>
      <c r="C327" s="38" t="s">
        <v>68</v>
      </c>
      <c r="D327" s="39" t="s">
        <v>44</v>
      </c>
      <c r="E327" s="40">
        <v>1</v>
      </c>
      <c r="F327" s="40">
        <f>E327*F326</f>
        <v>28</v>
      </c>
      <c r="G327" s="32"/>
      <c r="H327" s="40"/>
      <c r="I327" s="30"/>
      <c r="J327" s="30">
        <f>I327*F327</f>
        <v>0</v>
      </c>
      <c r="K327" s="30"/>
      <c r="L327" s="30"/>
      <c r="M327" s="33">
        <f t="shared" ref="M327:M332" si="77">L327+J327+H327</f>
        <v>0</v>
      </c>
      <c r="N327" s="49"/>
      <c r="O327" s="49"/>
      <c r="P327" s="49"/>
      <c r="Q327" s="49"/>
      <c r="R327" s="49"/>
      <c r="S327" s="49"/>
    </row>
    <row r="328" spans="1:19" s="41" customFormat="1" x14ac:dyDescent="0.25">
      <c r="A328" s="36"/>
      <c r="B328" s="37"/>
      <c r="C328" s="38" t="s">
        <v>19</v>
      </c>
      <c r="D328" s="39" t="s">
        <v>2</v>
      </c>
      <c r="E328" s="40">
        <v>7.0000000000000007E-2</v>
      </c>
      <c r="F328" s="40">
        <f>E328*F326</f>
        <v>1.9600000000000002</v>
      </c>
      <c r="G328" s="32"/>
      <c r="H328" s="40"/>
      <c r="I328" s="30"/>
      <c r="J328" s="30"/>
      <c r="K328" s="30"/>
      <c r="L328" s="30">
        <f>K328*F328</f>
        <v>0</v>
      </c>
      <c r="M328" s="33">
        <f t="shared" si="77"/>
        <v>0</v>
      </c>
      <c r="N328" s="35"/>
      <c r="O328" s="35"/>
      <c r="P328" s="35"/>
      <c r="Q328" s="35"/>
      <c r="R328" s="35"/>
      <c r="S328" s="35"/>
    </row>
    <row r="329" spans="1:19" s="45" customFormat="1" ht="30" x14ac:dyDescent="0.25">
      <c r="A329" s="42"/>
      <c r="B329" s="50"/>
      <c r="C329" s="43" t="s">
        <v>146</v>
      </c>
      <c r="D329" s="44" t="s">
        <v>70</v>
      </c>
      <c r="E329" s="30"/>
      <c r="F329" s="30">
        <v>17</v>
      </c>
      <c r="G329" s="32"/>
      <c r="H329" s="40">
        <f>G329*F329</f>
        <v>0</v>
      </c>
      <c r="I329" s="30"/>
      <c r="J329" s="30"/>
      <c r="K329" s="30"/>
      <c r="L329" s="30"/>
      <c r="M329" s="33">
        <f t="shared" si="77"/>
        <v>0</v>
      </c>
      <c r="N329" s="34"/>
      <c r="O329" s="34"/>
      <c r="P329" s="34"/>
      <c r="Q329" s="34"/>
      <c r="R329" s="34"/>
      <c r="S329" s="34"/>
    </row>
    <row r="330" spans="1:19" s="45" customFormat="1" x14ac:dyDescent="0.25">
      <c r="A330" s="42"/>
      <c r="B330" s="50"/>
      <c r="C330" s="43" t="s">
        <v>99</v>
      </c>
      <c r="D330" s="44" t="s">
        <v>70</v>
      </c>
      <c r="E330" s="30"/>
      <c r="F330" s="30">
        <v>1</v>
      </c>
      <c r="G330" s="32"/>
      <c r="H330" s="40">
        <f>G330*F330</f>
        <v>0</v>
      </c>
      <c r="I330" s="30"/>
      <c r="J330" s="30"/>
      <c r="K330" s="30"/>
      <c r="L330" s="30"/>
      <c r="M330" s="33">
        <f t="shared" si="77"/>
        <v>0</v>
      </c>
      <c r="N330" s="34"/>
      <c r="O330" s="34"/>
      <c r="P330" s="34"/>
      <c r="Q330" s="34"/>
      <c r="R330" s="34"/>
      <c r="S330" s="34"/>
    </row>
    <row r="331" spans="1:19" s="45" customFormat="1" x14ac:dyDescent="0.25">
      <c r="A331" s="42"/>
      <c r="B331" s="50"/>
      <c r="C331" s="43" t="s">
        <v>100</v>
      </c>
      <c r="D331" s="44" t="s">
        <v>70</v>
      </c>
      <c r="E331" s="30"/>
      <c r="F331" s="30">
        <v>10</v>
      </c>
      <c r="G331" s="32"/>
      <c r="H331" s="40">
        <f>G331*F331</f>
        <v>0</v>
      </c>
      <c r="I331" s="30"/>
      <c r="J331" s="30"/>
      <c r="K331" s="30"/>
      <c r="L331" s="30"/>
      <c r="M331" s="33">
        <f t="shared" si="77"/>
        <v>0</v>
      </c>
      <c r="N331" s="34"/>
      <c r="O331" s="34"/>
      <c r="P331" s="34"/>
      <c r="Q331" s="34"/>
      <c r="R331" s="34"/>
      <c r="S331" s="34"/>
    </row>
    <row r="332" spans="1:19" s="41" customFormat="1" x14ac:dyDescent="0.25">
      <c r="A332" s="36"/>
      <c r="B332" s="37"/>
      <c r="C332" s="38" t="s">
        <v>40</v>
      </c>
      <c r="D332" s="39" t="s">
        <v>2</v>
      </c>
      <c r="E332" s="40">
        <v>2.04</v>
      </c>
      <c r="F332" s="40">
        <f>E332*F326</f>
        <v>57.120000000000005</v>
      </c>
      <c r="G332" s="32"/>
      <c r="H332" s="40">
        <f>G332*F332</f>
        <v>0</v>
      </c>
      <c r="I332" s="30"/>
      <c r="J332" s="30"/>
      <c r="K332" s="30"/>
      <c r="L332" s="30"/>
      <c r="M332" s="33">
        <f t="shared" si="77"/>
        <v>0</v>
      </c>
      <c r="N332" s="34"/>
      <c r="O332" s="34"/>
      <c r="P332" s="34"/>
      <c r="Q332" s="34"/>
      <c r="R332" s="34"/>
      <c r="S332" s="34"/>
    </row>
    <row r="333" spans="1:19" s="35" customFormat="1" ht="16.899999999999999" customHeight="1" x14ac:dyDescent="0.25">
      <c r="A333" s="26">
        <v>44</v>
      </c>
      <c r="B333" s="27" t="s">
        <v>66</v>
      </c>
      <c r="C333" s="28" t="s">
        <v>149</v>
      </c>
      <c r="D333" s="29" t="s">
        <v>44</v>
      </c>
      <c r="E333" s="30"/>
      <c r="F333" s="31">
        <f>SUM(F336:F344)</f>
        <v>9</v>
      </c>
      <c r="G333" s="32"/>
      <c r="H333" s="32"/>
      <c r="I333" s="30"/>
      <c r="J333" s="30"/>
      <c r="K333" s="30"/>
      <c r="L333" s="30"/>
      <c r="M333" s="33"/>
      <c r="N333" s="34"/>
      <c r="O333" s="34"/>
      <c r="P333" s="34"/>
      <c r="Q333" s="34"/>
      <c r="R333" s="34"/>
      <c r="S333" s="34"/>
    </row>
    <row r="334" spans="1:19" s="41" customFormat="1" x14ac:dyDescent="0.25">
      <c r="A334" s="36"/>
      <c r="B334" s="37"/>
      <c r="C334" s="38" t="s">
        <v>68</v>
      </c>
      <c r="D334" s="39" t="s">
        <v>44</v>
      </c>
      <c r="E334" s="40">
        <v>1</v>
      </c>
      <c r="F334" s="40">
        <f>E334*F333</f>
        <v>9</v>
      </c>
      <c r="G334" s="32"/>
      <c r="H334" s="40"/>
      <c r="I334" s="30"/>
      <c r="J334" s="30">
        <f>I334*F334</f>
        <v>0</v>
      </c>
      <c r="K334" s="30"/>
      <c r="L334" s="30"/>
      <c r="M334" s="33">
        <f t="shared" ref="M334:M351" si="78">L334+J334+H334</f>
        <v>0</v>
      </c>
      <c r="N334" s="49"/>
      <c r="O334" s="49"/>
      <c r="P334" s="49"/>
      <c r="Q334" s="49"/>
      <c r="R334" s="49"/>
      <c r="S334" s="49"/>
    </row>
    <row r="335" spans="1:19" s="41" customFormat="1" x14ac:dyDescent="0.25">
      <c r="A335" s="36"/>
      <c r="B335" s="37"/>
      <c r="C335" s="38" t="s">
        <v>19</v>
      </c>
      <c r="D335" s="39" t="s">
        <v>2</v>
      </c>
      <c r="E335" s="40">
        <v>0.76</v>
      </c>
      <c r="F335" s="40">
        <f>E335*F333</f>
        <v>6.84</v>
      </c>
      <c r="G335" s="32"/>
      <c r="H335" s="40"/>
      <c r="I335" s="30"/>
      <c r="J335" s="30"/>
      <c r="K335" s="30"/>
      <c r="L335" s="30">
        <f>K335*F335</f>
        <v>0</v>
      </c>
      <c r="M335" s="33">
        <f t="shared" si="78"/>
        <v>0</v>
      </c>
      <c r="N335" s="35"/>
      <c r="O335" s="35"/>
      <c r="P335" s="35"/>
      <c r="Q335" s="35"/>
      <c r="R335" s="35"/>
      <c r="S335" s="35"/>
    </row>
    <row r="336" spans="1:19" s="45" customFormat="1" x14ac:dyDescent="0.25">
      <c r="A336" s="42"/>
      <c r="B336" s="50"/>
      <c r="C336" s="43" t="s">
        <v>150</v>
      </c>
      <c r="D336" s="39" t="s">
        <v>44</v>
      </c>
      <c r="E336" s="30">
        <v>1</v>
      </c>
      <c r="F336" s="30">
        <v>1</v>
      </c>
      <c r="G336" s="32"/>
      <c r="H336" s="40">
        <f t="shared" ref="H336:H351" si="79">G336*F336</f>
        <v>0</v>
      </c>
      <c r="I336" s="30"/>
      <c r="J336" s="30"/>
      <c r="K336" s="30"/>
      <c r="L336" s="30"/>
      <c r="M336" s="33">
        <f t="shared" si="78"/>
        <v>0</v>
      </c>
      <c r="N336" s="34"/>
      <c r="O336" s="34"/>
      <c r="P336" s="34"/>
      <c r="Q336" s="34"/>
      <c r="R336" s="34"/>
      <c r="S336" s="34"/>
    </row>
    <row r="337" spans="1:19" s="45" customFormat="1" x14ac:dyDescent="0.25">
      <c r="A337" s="42"/>
      <c r="B337" s="50"/>
      <c r="C337" s="43" t="s">
        <v>151</v>
      </c>
      <c r="D337" s="39" t="s">
        <v>44</v>
      </c>
      <c r="E337" s="30">
        <v>1</v>
      </c>
      <c r="F337" s="30">
        <v>1</v>
      </c>
      <c r="G337" s="32"/>
      <c r="H337" s="40">
        <f t="shared" si="79"/>
        <v>0</v>
      </c>
      <c r="I337" s="30"/>
      <c r="J337" s="30"/>
      <c r="K337" s="30"/>
      <c r="L337" s="30"/>
      <c r="M337" s="33">
        <f t="shared" si="78"/>
        <v>0</v>
      </c>
      <c r="N337" s="34"/>
      <c r="O337" s="34"/>
      <c r="P337" s="34"/>
      <c r="Q337" s="34"/>
      <c r="R337" s="34"/>
      <c r="S337" s="34"/>
    </row>
    <row r="338" spans="1:19" s="45" customFormat="1" x14ac:dyDescent="0.25">
      <c r="A338" s="42"/>
      <c r="B338" s="50"/>
      <c r="C338" s="43" t="s">
        <v>152</v>
      </c>
      <c r="D338" s="39" t="s">
        <v>44</v>
      </c>
      <c r="E338" s="30">
        <v>1</v>
      </c>
      <c r="F338" s="30">
        <v>1</v>
      </c>
      <c r="G338" s="32"/>
      <c r="H338" s="40">
        <f t="shared" si="79"/>
        <v>0</v>
      </c>
      <c r="I338" s="30"/>
      <c r="J338" s="30"/>
      <c r="K338" s="30"/>
      <c r="L338" s="30"/>
      <c r="M338" s="33">
        <f t="shared" si="78"/>
        <v>0</v>
      </c>
      <c r="N338" s="34"/>
      <c r="O338" s="34"/>
      <c r="P338" s="34"/>
      <c r="Q338" s="34"/>
      <c r="R338" s="34"/>
      <c r="S338" s="34"/>
    </row>
    <row r="339" spans="1:19" s="45" customFormat="1" x14ac:dyDescent="0.25">
      <c r="A339" s="42"/>
      <c r="B339" s="50"/>
      <c r="C339" s="43" t="s">
        <v>153</v>
      </c>
      <c r="D339" s="39" t="s">
        <v>44</v>
      </c>
      <c r="E339" s="30">
        <v>1</v>
      </c>
      <c r="F339" s="30">
        <v>1</v>
      </c>
      <c r="G339" s="32"/>
      <c r="H339" s="40">
        <f t="shared" si="79"/>
        <v>0</v>
      </c>
      <c r="I339" s="30"/>
      <c r="J339" s="30"/>
      <c r="K339" s="30"/>
      <c r="L339" s="30"/>
      <c r="M339" s="33">
        <f t="shared" si="78"/>
        <v>0</v>
      </c>
      <c r="N339" s="34"/>
      <c r="O339" s="34"/>
      <c r="P339" s="34"/>
      <c r="Q339" s="34"/>
      <c r="R339" s="34"/>
      <c r="S339" s="34"/>
    </row>
    <row r="340" spans="1:19" s="45" customFormat="1" x14ac:dyDescent="0.25">
      <c r="A340" s="42"/>
      <c r="B340" s="50"/>
      <c r="C340" s="43" t="s">
        <v>154</v>
      </c>
      <c r="D340" s="39" t="s">
        <v>44</v>
      </c>
      <c r="E340" s="30">
        <v>1</v>
      </c>
      <c r="F340" s="30">
        <v>1</v>
      </c>
      <c r="G340" s="32"/>
      <c r="H340" s="40">
        <f t="shared" si="79"/>
        <v>0</v>
      </c>
      <c r="I340" s="30"/>
      <c r="J340" s="30"/>
      <c r="K340" s="30"/>
      <c r="L340" s="30"/>
      <c r="M340" s="33">
        <f t="shared" si="78"/>
        <v>0</v>
      </c>
      <c r="N340" s="34"/>
      <c r="O340" s="34"/>
      <c r="P340" s="34"/>
      <c r="Q340" s="34"/>
      <c r="R340" s="34"/>
      <c r="S340" s="34"/>
    </row>
    <row r="341" spans="1:19" s="45" customFormat="1" x14ac:dyDescent="0.25">
      <c r="A341" s="42"/>
      <c r="B341" s="50"/>
      <c r="C341" s="43" t="s">
        <v>155</v>
      </c>
      <c r="D341" s="39" t="s">
        <v>44</v>
      </c>
      <c r="E341" s="30">
        <v>1</v>
      </c>
      <c r="F341" s="30">
        <v>1</v>
      </c>
      <c r="G341" s="32"/>
      <c r="H341" s="40">
        <f t="shared" si="79"/>
        <v>0</v>
      </c>
      <c r="I341" s="30"/>
      <c r="J341" s="30"/>
      <c r="K341" s="30"/>
      <c r="L341" s="30"/>
      <c r="M341" s="33">
        <f t="shared" si="78"/>
        <v>0</v>
      </c>
      <c r="N341" s="34"/>
      <c r="O341" s="34"/>
      <c r="P341" s="34"/>
      <c r="Q341" s="34"/>
      <c r="R341" s="34"/>
      <c r="S341" s="34"/>
    </row>
    <row r="342" spans="1:19" s="45" customFormat="1" x14ac:dyDescent="0.25">
      <c r="A342" s="42"/>
      <c r="B342" s="50"/>
      <c r="C342" s="43" t="s">
        <v>156</v>
      </c>
      <c r="D342" s="39" t="s">
        <v>44</v>
      </c>
      <c r="E342" s="30">
        <v>1</v>
      </c>
      <c r="F342" s="30">
        <v>1</v>
      </c>
      <c r="G342" s="32"/>
      <c r="H342" s="40">
        <f t="shared" si="79"/>
        <v>0</v>
      </c>
      <c r="I342" s="30"/>
      <c r="J342" s="30"/>
      <c r="K342" s="30"/>
      <c r="L342" s="30"/>
      <c r="M342" s="33">
        <f t="shared" si="78"/>
        <v>0</v>
      </c>
      <c r="N342" s="34"/>
      <c r="O342" s="34"/>
      <c r="P342" s="34"/>
      <c r="Q342" s="34"/>
      <c r="R342" s="34"/>
      <c r="S342" s="34"/>
    </row>
    <row r="343" spans="1:19" s="45" customFormat="1" x14ac:dyDescent="0.25">
      <c r="A343" s="42"/>
      <c r="B343" s="50"/>
      <c r="C343" s="43" t="s">
        <v>157</v>
      </c>
      <c r="D343" s="39" t="s">
        <v>44</v>
      </c>
      <c r="E343" s="30">
        <v>1</v>
      </c>
      <c r="F343" s="30">
        <v>1</v>
      </c>
      <c r="G343" s="32"/>
      <c r="H343" s="40">
        <f t="shared" si="79"/>
        <v>0</v>
      </c>
      <c r="I343" s="30"/>
      <c r="J343" s="30"/>
      <c r="K343" s="30"/>
      <c r="L343" s="30"/>
      <c r="M343" s="33">
        <f t="shared" si="78"/>
        <v>0</v>
      </c>
      <c r="N343" s="34"/>
      <c r="O343" s="34"/>
      <c r="P343" s="34"/>
      <c r="Q343" s="34"/>
      <c r="R343" s="34"/>
      <c r="S343" s="34"/>
    </row>
    <row r="344" spans="1:19" s="45" customFormat="1" x14ac:dyDescent="0.25">
      <c r="A344" s="42"/>
      <c r="B344" s="50"/>
      <c r="C344" s="43" t="s">
        <v>158</v>
      </c>
      <c r="D344" s="39" t="s">
        <v>44</v>
      </c>
      <c r="E344" s="30">
        <v>1</v>
      </c>
      <c r="F344" s="30">
        <v>1</v>
      </c>
      <c r="G344" s="32"/>
      <c r="H344" s="40">
        <f t="shared" si="79"/>
        <v>0</v>
      </c>
      <c r="I344" s="30"/>
      <c r="J344" s="30"/>
      <c r="K344" s="30"/>
      <c r="L344" s="30"/>
      <c r="M344" s="33">
        <f t="shared" si="78"/>
        <v>0</v>
      </c>
      <c r="N344" s="34"/>
      <c r="O344" s="34"/>
      <c r="P344" s="34"/>
      <c r="Q344" s="34"/>
      <c r="R344" s="34"/>
      <c r="S344" s="34"/>
    </row>
    <row r="345" spans="1:19" s="45" customFormat="1" x14ac:dyDescent="0.25">
      <c r="A345" s="42"/>
      <c r="B345" s="50"/>
      <c r="C345" s="43" t="s">
        <v>159</v>
      </c>
      <c r="D345" s="44" t="s">
        <v>70</v>
      </c>
      <c r="E345" s="30"/>
      <c r="F345" s="30">
        <v>3</v>
      </c>
      <c r="G345" s="32"/>
      <c r="H345" s="40">
        <f t="shared" si="79"/>
        <v>0</v>
      </c>
      <c r="I345" s="30"/>
      <c r="J345" s="30"/>
      <c r="K345" s="30"/>
      <c r="L345" s="30"/>
      <c r="M345" s="33">
        <f t="shared" si="78"/>
        <v>0</v>
      </c>
      <c r="N345" s="34"/>
      <c r="O345" s="34"/>
      <c r="P345" s="34"/>
      <c r="Q345" s="34"/>
      <c r="R345" s="34"/>
      <c r="S345" s="34"/>
    </row>
    <row r="346" spans="1:19" s="45" customFormat="1" x14ac:dyDescent="0.25">
      <c r="A346" s="42"/>
      <c r="B346" s="50"/>
      <c r="C346" s="43" t="s">
        <v>160</v>
      </c>
      <c r="D346" s="44" t="s">
        <v>70</v>
      </c>
      <c r="E346" s="30"/>
      <c r="F346" s="30">
        <v>3</v>
      </c>
      <c r="G346" s="32"/>
      <c r="H346" s="40">
        <f t="shared" si="79"/>
        <v>0</v>
      </c>
      <c r="I346" s="30"/>
      <c r="J346" s="30"/>
      <c r="K346" s="30"/>
      <c r="L346" s="30"/>
      <c r="M346" s="33">
        <f t="shared" si="78"/>
        <v>0</v>
      </c>
      <c r="N346" s="34"/>
      <c r="O346" s="34"/>
      <c r="P346" s="34"/>
      <c r="Q346" s="34"/>
      <c r="R346" s="34"/>
      <c r="S346" s="34"/>
    </row>
    <row r="347" spans="1:19" s="45" customFormat="1" x14ac:dyDescent="0.25">
      <c r="A347" s="42"/>
      <c r="B347" s="50"/>
      <c r="C347" s="43" t="s">
        <v>161</v>
      </c>
      <c r="D347" s="44" t="s">
        <v>70</v>
      </c>
      <c r="E347" s="30"/>
      <c r="F347" s="30">
        <v>9</v>
      </c>
      <c r="G347" s="32"/>
      <c r="H347" s="40">
        <f t="shared" si="79"/>
        <v>0</v>
      </c>
      <c r="I347" s="30"/>
      <c r="J347" s="30"/>
      <c r="K347" s="30"/>
      <c r="L347" s="30"/>
      <c r="M347" s="33">
        <f t="shared" si="78"/>
        <v>0</v>
      </c>
      <c r="N347" s="34"/>
      <c r="O347" s="34"/>
      <c r="P347" s="34"/>
      <c r="Q347" s="34"/>
      <c r="R347" s="34"/>
      <c r="S347" s="34"/>
    </row>
    <row r="348" spans="1:19" s="45" customFormat="1" x14ac:dyDescent="0.25">
      <c r="A348" s="42"/>
      <c r="B348" s="50"/>
      <c r="C348" s="43" t="s">
        <v>142</v>
      </c>
      <c r="D348" s="44" t="s">
        <v>70</v>
      </c>
      <c r="E348" s="30"/>
      <c r="F348" s="30">
        <v>18</v>
      </c>
      <c r="G348" s="32"/>
      <c r="H348" s="40">
        <f t="shared" si="79"/>
        <v>0</v>
      </c>
      <c r="I348" s="30"/>
      <c r="J348" s="30"/>
      <c r="K348" s="30"/>
      <c r="L348" s="30"/>
      <c r="M348" s="33">
        <f t="shared" si="78"/>
        <v>0</v>
      </c>
      <c r="N348" s="34"/>
      <c r="O348" s="34"/>
      <c r="P348" s="34"/>
      <c r="Q348" s="34"/>
      <c r="R348" s="34"/>
      <c r="S348" s="34"/>
    </row>
    <row r="349" spans="1:19" s="45" customFormat="1" x14ac:dyDescent="0.25">
      <c r="A349" s="42"/>
      <c r="B349" s="50"/>
      <c r="C349" s="43" t="s">
        <v>143</v>
      </c>
      <c r="D349" s="44" t="s">
        <v>70</v>
      </c>
      <c r="E349" s="30"/>
      <c r="F349" s="30">
        <v>6</v>
      </c>
      <c r="G349" s="32"/>
      <c r="H349" s="40">
        <f t="shared" si="79"/>
        <v>0</v>
      </c>
      <c r="I349" s="30"/>
      <c r="J349" s="30"/>
      <c r="K349" s="30"/>
      <c r="L349" s="30"/>
      <c r="M349" s="33">
        <f t="shared" si="78"/>
        <v>0</v>
      </c>
      <c r="N349" s="34"/>
      <c r="O349" s="34"/>
      <c r="P349" s="34"/>
      <c r="Q349" s="34"/>
      <c r="R349" s="34"/>
      <c r="S349" s="34"/>
    </row>
    <row r="350" spans="1:19" s="45" customFormat="1" x14ac:dyDescent="0.25">
      <c r="A350" s="42"/>
      <c r="B350" s="50"/>
      <c r="C350" s="43" t="s">
        <v>144</v>
      </c>
      <c r="D350" s="44" t="s">
        <v>70</v>
      </c>
      <c r="E350" s="30"/>
      <c r="F350" s="30">
        <v>6</v>
      </c>
      <c r="G350" s="32"/>
      <c r="H350" s="40">
        <f t="shared" si="79"/>
        <v>0</v>
      </c>
      <c r="I350" s="30"/>
      <c r="J350" s="30"/>
      <c r="K350" s="30"/>
      <c r="L350" s="30"/>
      <c r="M350" s="33">
        <f t="shared" si="78"/>
        <v>0</v>
      </c>
      <c r="N350" s="34"/>
      <c r="O350" s="34"/>
      <c r="P350" s="34"/>
      <c r="Q350" s="34"/>
      <c r="R350" s="34"/>
      <c r="S350" s="34"/>
    </row>
    <row r="351" spans="1:19" s="41" customFormat="1" x14ac:dyDescent="0.25">
      <c r="A351" s="36"/>
      <c r="B351" s="37"/>
      <c r="C351" s="38" t="s">
        <v>40</v>
      </c>
      <c r="D351" s="39" t="s">
        <v>2</v>
      </c>
      <c r="E351" s="40">
        <v>5.8</v>
      </c>
      <c r="F351" s="40">
        <f>E351*F333</f>
        <v>52.199999999999996</v>
      </c>
      <c r="G351" s="32"/>
      <c r="H351" s="40">
        <f t="shared" si="79"/>
        <v>0</v>
      </c>
      <c r="I351" s="30"/>
      <c r="J351" s="30"/>
      <c r="K351" s="30"/>
      <c r="L351" s="30"/>
      <c r="M351" s="33">
        <f t="shared" si="78"/>
        <v>0</v>
      </c>
      <c r="N351" s="34"/>
      <c r="O351" s="34"/>
      <c r="P351" s="34"/>
      <c r="Q351" s="34"/>
      <c r="R351" s="34"/>
      <c r="S351" s="34"/>
    </row>
    <row r="352" spans="1:19" s="35" customFormat="1" x14ac:dyDescent="0.25">
      <c r="A352" s="26">
        <v>45</v>
      </c>
      <c r="B352" s="27" t="s">
        <v>91</v>
      </c>
      <c r="C352" s="28" t="s">
        <v>71</v>
      </c>
      <c r="D352" s="29" t="s">
        <v>44</v>
      </c>
      <c r="E352" s="30"/>
      <c r="F352" s="31">
        <f>SUM(F355:F359)</f>
        <v>14</v>
      </c>
      <c r="G352" s="32"/>
      <c r="H352" s="32"/>
      <c r="I352" s="30"/>
      <c r="J352" s="30"/>
      <c r="K352" s="30"/>
      <c r="L352" s="30"/>
      <c r="M352" s="33"/>
      <c r="N352" s="34"/>
      <c r="O352" s="34"/>
      <c r="P352" s="34"/>
      <c r="Q352" s="34"/>
      <c r="R352" s="34"/>
      <c r="S352" s="34"/>
    </row>
    <row r="353" spans="1:19" s="41" customFormat="1" x14ac:dyDescent="0.25">
      <c r="A353" s="36"/>
      <c r="B353" s="37"/>
      <c r="C353" s="38" t="s">
        <v>68</v>
      </c>
      <c r="D353" s="39" t="s">
        <v>44</v>
      </c>
      <c r="E353" s="40">
        <v>1</v>
      </c>
      <c r="F353" s="40">
        <f>E353*F352</f>
        <v>14</v>
      </c>
      <c r="G353" s="32"/>
      <c r="H353" s="40"/>
      <c r="I353" s="30"/>
      <c r="J353" s="30">
        <f>I353*F353</f>
        <v>0</v>
      </c>
      <c r="K353" s="30"/>
      <c r="L353" s="30"/>
      <c r="M353" s="33">
        <f t="shared" ref="M353:M354" si="80">L353+J353+H353</f>
        <v>0</v>
      </c>
      <c r="N353" s="49"/>
      <c r="O353" s="49"/>
      <c r="P353" s="49"/>
      <c r="Q353" s="49"/>
      <c r="R353" s="49"/>
      <c r="S353" s="49"/>
    </row>
    <row r="354" spans="1:19" s="41" customFormat="1" x14ac:dyDescent="0.25">
      <c r="A354" s="36"/>
      <c r="B354" s="37"/>
      <c r="C354" s="38" t="s">
        <v>19</v>
      </c>
      <c r="D354" s="39" t="s">
        <v>2</v>
      </c>
      <c r="E354" s="40">
        <v>7.0000000000000007E-2</v>
      </c>
      <c r="F354" s="40">
        <f>E354*F352</f>
        <v>0.98000000000000009</v>
      </c>
      <c r="G354" s="32"/>
      <c r="H354" s="40"/>
      <c r="I354" s="30"/>
      <c r="J354" s="30"/>
      <c r="K354" s="30"/>
      <c r="L354" s="30">
        <f>K354*F354</f>
        <v>0</v>
      </c>
      <c r="M354" s="33">
        <f t="shared" si="80"/>
        <v>0</v>
      </c>
      <c r="N354" s="35"/>
      <c r="O354" s="35"/>
      <c r="P354" s="35"/>
      <c r="Q354" s="35"/>
      <c r="R354" s="35"/>
      <c r="S354" s="35"/>
    </row>
    <row r="355" spans="1:19" s="41" customFormat="1" x14ac:dyDescent="0.25">
      <c r="A355" s="36"/>
      <c r="B355" s="37"/>
      <c r="C355" s="38" t="s">
        <v>108</v>
      </c>
      <c r="D355" s="39" t="s">
        <v>44</v>
      </c>
      <c r="E355" s="40"/>
      <c r="F355" s="30">
        <v>3</v>
      </c>
      <c r="G355" s="32"/>
      <c r="H355" s="40">
        <f t="shared" ref="H355:H360" si="81">G355*F355</f>
        <v>0</v>
      </c>
      <c r="I355" s="30"/>
      <c r="J355" s="30"/>
      <c r="K355" s="30"/>
      <c r="L355" s="30"/>
      <c r="M355" s="33">
        <f>L355+J355+H355</f>
        <v>0</v>
      </c>
      <c r="N355" s="34"/>
      <c r="O355" s="34"/>
      <c r="P355" s="34"/>
      <c r="Q355" s="34"/>
      <c r="R355" s="34"/>
      <c r="S355" s="34"/>
    </row>
    <row r="356" spans="1:19" s="41" customFormat="1" x14ac:dyDescent="0.3">
      <c r="A356" s="36"/>
      <c r="B356" s="37"/>
      <c r="C356" s="46" t="s">
        <v>97</v>
      </c>
      <c r="D356" s="44" t="s">
        <v>70</v>
      </c>
      <c r="E356" s="40"/>
      <c r="F356" s="30">
        <v>1</v>
      </c>
      <c r="G356" s="32"/>
      <c r="H356" s="40">
        <f t="shared" si="81"/>
        <v>0</v>
      </c>
      <c r="I356" s="30"/>
      <c r="J356" s="30"/>
      <c r="K356" s="30"/>
      <c r="L356" s="30"/>
      <c r="M356" s="33">
        <f>L356+J356+H356</f>
        <v>0</v>
      </c>
      <c r="N356" s="34"/>
      <c r="O356" s="34"/>
      <c r="P356" s="34"/>
      <c r="Q356" s="34"/>
      <c r="R356" s="34"/>
      <c r="S356" s="34"/>
    </row>
    <row r="357" spans="1:19" s="41" customFormat="1" x14ac:dyDescent="0.25">
      <c r="A357" s="36"/>
      <c r="B357" s="37"/>
      <c r="C357" s="38" t="s">
        <v>162</v>
      </c>
      <c r="D357" s="39" t="s">
        <v>44</v>
      </c>
      <c r="E357" s="40"/>
      <c r="F357" s="30">
        <v>3</v>
      </c>
      <c r="G357" s="32"/>
      <c r="H357" s="40">
        <f t="shared" si="81"/>
        <v>0</v>
      </c>
      <c r="I357" s="30"/>
      <c r="J357" s="30"/>
      <c r="K357" s="30"/>
      <c r="L357" s="30"/>
      <c r="M357" s="33">
        <f>L357+J357+H357</f>
        <v>0</v>
      </c>
      <c r="N357" s="34"/>
      <c r="O357" s="34"/>
      <c r="P357" s="34"/>
      <c r="Q357" s="34"/>
      <c r="R357" s="34"/>
      <c r="S357" s="34"/>
    </row>
    <row r="358" spans="1:19" s="41" customFormat="1" x14ac:dyDescent="0.3">
      <c r="A358" s="36"/>
      <c r="B358" s="37"/>
      <c r="C358" s="46" t="s">
        <v>145</v>
      </c>
      <c r="D358" s="44" t="s">
        <v>70</v>
      </c>
      <c r="E358" s="40"/>
      <c r="F358" s="30">
        <v>6</v>
      </c>
      <c r="G358" s="32"/>
      <c r="H358" s="40">
        <f t="shared" si="81"/>
        <v>0</v>
      </c>
      <c r="I358" s="30"/>
      <c r="J358" s="30"/>
      <c r="K358" s="30"/>
      <c r="L358" s="30"/>
      <c r="M358" s="33">
        <f>L358+J358+H358</f>
        <v>0</v>
      </c>
      <c r="N358" s="34"/>
      <c r="O358" s="34"/>
      <c r="P358" s="34"/>
      <c r="Q358" s="34"/>
      <c r="R358" s="34"/>
      <c r="S358" s="34"/>
    </row>
    <row r="359" spans="1:19" s="41" customFormat="1" ht="30" x14ac:dyDescent="0.25">
      <c r="A359" s="36"/>
      <c r="B359" s="37"/>
      <c r="C359" s="38" t="s">
        <v>163</v>
      </c>
      <c r="D359" s="39" t="s">
        <v>44</v>
      </c>
      <c r="E359" s="40"/>
      <c r="F359" s="30">
        <v>1</v>
      </c>
      <c r="G359" s="32"/>
      <c r="H359" s="40">
        <f t="shared" si="81"/>
        <v>0</v>
      </c>
      <c r="I359" s="30"/>
      <c r="J359" s="30"/>
      <c r="K359" s="30"/>
      <c r="L359" s="30"/>
      <c r="M359" s="33">
        <f>L359+J359+H359</f>
        <v>0</v>
      </c>
      <c r="N359" s="34"/>
      <c r="O359" s="34"/>
      <c r="P359" s="34"/>
      <c r="Q359" s="34"/>
      <c r="R359" s="34"/>
      <c r="S359" s="34"/>
    </row>
    <row r="360" spans="1:19" s="41" customFormat="1" x14ac:dyDescent="0.25">
      <c r="A360" s="36"/>
      <c r="B360" s="37"/>
      <c r="C360" s="38" t="s">
        <v>40</v>
      </c>
      <c r="D360" s="39" t="s">
        <v>2</v>
      </c>
      <c r="E360" s="40">
        <v>2.04</v>
      </c>
      <c r="F360" s="40">
        <f>E360*F352</f>
        <v>28.560000000000002</v>
      </c>
      <c r="G360" s="32"/>
      <c r="H360" s="40">
        <f t="shared" si="81"/>
        <v>0</v>
      </c>
      <c r="I360" s="30"/>
      <c r="J360" s="30"/>
      <c r="K360" s="30"/>
      <c r="L360" s="30"/>
      <c r="M360" s="33">
        <f t="shared" ref="M360" si="82">L360+J360+H360</f>
        <v>0</v>
      </c>
      <c r="N360" s="34"/>
      <c r="O360" s="34"/>
      <c r="P360" s="34"/>
      <c r="Q360" s="34"/>
      <c r="R360" s="34"/>
      <c r="S360" s="34"/>
    </row>
    <row r="361" spans="1:19" s="35" customFormat="1" x14ac:dyDescent="0.25">
      <c r="A361" s="26">
        <v>46</v>
      </c>
      <c r="B361" s="27" t="s">
        <v>91</v>
      </c>
      <c r="C361" s="28" t="s">
        <v>71</v>
      </c>
      <c r="D361" s="29" t="s">
        <v>44</v>
      </c>
      <c r="E361" s="30"/>
      <c r="F361" s="31">
        <f>SUM(F364:F366)</f>
        <v>284</v>
      </c>
      <c r="G361" s="32"/>
      <c r="H361" s="32"/>
      <c r="I361" s="30"/>
      <c r="J361" s="30"/>
      <c r="K361" s="30"/>
      <c r="L361" s="30"/>
      <c r="M361" s="33"/>
      <c r="N361" s="34"/>
      <c r="O361" s="34"/>
      <c r="P361" s="34"/>
      <c r="Q361" s="34"/>
      <c r="R361" s="34"/>
      <c r="S361" s="34"/>
    </row>
    <row r="362" spans="1:19" s="41" customFormat="1" x14ac:dyDescent="0.25">
      <c r="A362" s="36"/>
      <c r="B362" s="37"/>
      <c r="C362" s="38" t="s">
        <v>68</v>
      </c>
      <c r="D362" s="39" t="s">
        <v>44</v>
      </c>
      <c r="E362" s="40">
        <v>1</v>
      </c>
      <c r="F362" s="40">
        <f>E362*F361</f>
        <v>284</v>
      </c>
      <c r="G362" s="32"/>
      <c r="H362" s="40"/>
      <c r="I362" s="30"/>
      <c r="J362" s="30">
        <f>I362*F362</f>
        <v>0</v>
      </c>
      <c r="K362" s="30"/>
      <c r="L362" s="30"/>
      <c r="M362" s="33">
        <f t="shared" ref="M362:M367" si="83">L362+J362+H362</f>
        <v>0</v>
      </c>
      <c r="N362" s="49"/>
      <c r="O362" s="49"/>
      <c r="P362" s="49"/>
      <c r="Q362" s="49"/>
      <c r="R362" s="49"/>
      <c r="S362" s="49"/>
    </row>
    <row r="363" spans="1:19" s="41" customFormat="1" x14ac:dyDescent="0.25">
      <c r="A363" s="36"/>
      <c r="B363" s="37"/>
      <c r="C363" s="38" t="s">
        <v>19</v>
      </c>
      <c r="D363" s="39" t="s">
        <v>2</v>
      </c>
      <c r="E363" s="40">
        <v>7.0000000000000007E-2</v>
      </c>
      <c r="F363" s="40">
        <f>E363*F361</f>
        <v>19.880000000000003</v>
      </c>
      <c r="G363" s="32"/>
      <c r="H363" s="40"/>
      <c r="I363" s="30"/>
      <c r="J363" s="30"/>
      <c r="K363" s="30"/>
      <c r="L363" s="30">
        <f>K363*F363</f>
        <v>0</v>
      </c>
      <c r="M363" s="33">
        <f t="shared" si="83"/>
        <v>0</v>
      </c>
      <c r="N363" s="35"/>
      <c r="O363" s="35"/>
      <c r="P363" s="35"/>
      <c r="Q363" s="35"/>
      <c r="R363" s="35"/>
      <c r="S363" s="35"/>
    </row>
    <row r="364" spans="1:19" s="45" customFormat="1" ht="30" x14ac:dyDescent="0.25">
      <c r="A364" s="42"/>
      <c r="B364" s="50"/>
      <c r="C364" s="43" t="s">
        <v>146</v>
      </c>
      <c r="D364" s="44" t="s">
        <v>70</v>
      </c>
      <c r="E364" s="30"/>
      <c r="F364" s="30">
        <v>180</v>
      </c>
      <c r="G364" s="32"/>
      <c r="H364" s="40">
        <f>G364*F364</f>
        <v>0</v>
      </c>
      <c r="I364" s="30"/>
      <c r="J364" s="30"/>
      <c r="K364" s="30"/>
      <c r="L364" s="30"/>
      <c r="M364" s="33">
        <f t="shared" si="83"/>
        <v>0</v>
      </c>
      <c r="N364" s="34"/>
      <c r="O364" s="34"/>
      <c r="P364" s="34"/>
      <c r="Q364" s="34"/>
      <c r="R364" s="34"/>
      <c r="S364" s="34"/>
    </row>
    <row r="365" spans="1:19" s="45" customFormat="1" x14ac:dyDescent="0.25">
      <c r="A365" s="42"/>
      <c r="B365" s="50"/>
      <c r="C365" s="43" t="s">
        <v>99</v>
      </c>
      <c r="D365" s="44" t="s">
        <v>70</v>
      </c>
      <c r="E365" s="30"/>
      <c r="F365" s="30">
        <v>9</v>
      </c>
      <c r="G365" s="32"/>
      <c r="H365" s="40">
        <f>G365*F365</f>
        <v>0</v>
      </c>
      <c r="I365" s="30"/>
      <c r="J365" s="30"/>
      <c r="K365" s="30"/>
      <c r="L365" s="30"/>
      <c r="M365" s="33">
        <f t="shared" si="83"/>
        <v>0</v>
      </c>
      <c r="N365" s="34"/>
      <c r="O365" s="34"/>
      <c r="P365" s="34"/>
      <c r="Q365" s="34"/>
      <c r="R365" s="34"/>
      <c r="S365" s="34"/>
    </row>
    <row r="366" spans="1:19" s="45" customFormat="1" x14ac:dyDescent="0.25">
      <c r="A366" s="42"/>
      <c r="B366" s="50"/>
      <c r="C366" s="43" t="s">
        <v>100</v>
      </c>
      <c r="D366" s="44" t="s">
        <v>70</v>
      </c>
      <c r="E366" s="30"/>
      <c r="F366" s="30">
        <v>95</v>
      </c>
      <c r="G366" s="32"/>
      <c r="H366" s="40">
        <f>G366*F366</f>
        <v>0</v>
      </c>
      <c r="I366" s="30"/>
      <c r="J366" s="30"/>
      <c r="K366" s="30"/>
      <c r="L366" s="30"/>
      <c r="M366" s="33">
        <f t="shared" si="83"/>
        <v>0</v>
      </c>
      <c r="N366" s="34"/>
      <c r="O366" s="34"/>
      <c r="P366" s="34"/>
      <c r="Q366" s="34"/>
      <c r="R366" s="34"/>
      <c r="S366" s="34"/>
    </row>
    <row r="367" spans="1:19" s="41" customFormat="1" x14ac:dyDescent="0.25">
      <c r="A367" s="36"/>
      <c r="B367" s="37"/>
      <c r="C367" s="38" t="s">
        <v>40</v>
      </c>
      <c r="D367" s="39" t="s">
        <v>2</v>
      </c>
      <c r="E367" s="40">
        <v>2.04</v>
      </c>
      <c r="F367" s="40">
        <f>E367*F361</f>
        <v>579.36</v>
      </c>
      <c r="G367" s="32"/>
      <c r="H367" s="40">
        <f>G367*F367</f>
        <v>0</v>
      </c>
      <c r="I367" s="30"/>
      <c r="J367" s="30"/>
      <c r="K367" s="30"/>
      <c r="L367" s="30"/>
      <c r="M367" s="33">
        <f t="shared" si="83"/>
        <v>0</v>
      </c>
      <c r="N367" s="34"/>
      <c r="O367" s="34"/>
      <c r="P367" s="34"/>
      <c r="Q367" s="34"/>
      <c r="R367" s="34"/>
      <c r="S367" s="34"/>
    </row>
    <row r="368" spans="1:19" s="41" customFormat="1" x14ac:dyDescent="0.25">
      <c r="A368" s="36"/>
      <c r="B368" s="37"/>
      <c r="C368" s="53" t="s">
        <v>164</v>
      </c>
      <c r="D368" s="39"/>
      <c r="E368" s="40"/>
      <c r="F368" s="40"/>
      <c r="G368" s="32"/>
      <c r="H368" s="40"/>
      <c r="I368" s="30"/>
      <c r="J368" s="30"/>
      <c r="K368" s="30"/>
      <c r="L368" s="30"/>
      <c r="M368" s="33"/>
      <c r="N368" s="34"/>
      <c r="O368" s="34"/>
      <c r="P368" s="34"/>
      <c r="Q368" s="34"/>
      <c r="R368" s="34"/>
      <c r="S368" s="34"/>
    </row>
    <row r="369" spans="1:13" s="61" customFormat="1" ht="18" x14ac:dyDescent="0.35">
      <c r="A369" s="54">
        <v>47</v>
      </c>
      <c r="B369" s="55" t="s">
        <v>165</v>
      </c>
      <c r="C369" s="56" t="s">
        <v>166</v>
      </c>
      <c r="D369" s="57" t="s">
        <v>44</v>
      </c>
      <c r="E369" s="58"/>
      <c r="F369" s="58">
        <f>SUM(F372:F374)</f>
        <v>1140</v>
      </c>
      <c r="G369" s="59"/>
      <c r="H369" s="59"/>
      <c r="I369" s="59"/>
      <c r="J369" s="59"/>
      <c r="K369" s="59"/>
      <c r="L369" s="59"/>
      <c r="M369" s="60"/>
    </row>
    <row r="370" spans="1:13" s="61" customFormat="1" ht="18" x14ac:dyDescent="0.35">
      <c r="A370" s="54"/>
      <c r="B370" s="62" t="s">
        <v>345</v>
      </c>
      <c r="C370" s="63" t="s">
        <v>167</v>
      </c>
      <c r="D370" s="64" t="s">
        <v>44</v>
      </c>
      <c r="E370" s="65">
        <v>1</v>
      </c>
      <c r="F370" s="65">
        <f>E370*F369</f>
        <v>1140</v>
      </c>
      <c r="G370" s="65"/>
      <c r="H370" s="65"/>
      <c r="I370" s="65"/>
      <c r="J370" s="65">
        <f>I370*F370</f>
        <v>0</v>
      </c>
      <c r="K370" s="65"/>
      <c r="L370" s="65"/>
      <c r="M370" s="66">
        <f t="shared" ref="M370:M383" si="84">L370+J370+H370</f>
        <v>0</v>
      </c>
    </row>
    <row r="371" spans="1:13" s="61" customFormat="1" ht="18" x14ac:dyDescent="0.35">
      <c r="A371" s="54"/>
      <c r="B371" s="62"/>
      <c r="C371" s="67" t="s">
        <v>19</v>
      </c>
      <c r="D371" s="68" t="s">
        <v>2</v>
      </c>
      <c r="E371" s="65">
        <v>1.1299999999999999E-2</v>
      </c>
      <c r="F371" s="65">
        <f>E371*F369</f>
        <v>12.882</v>
      </c>
      <c r="G371" s="65"/>
      <c r="H371" s="65"/>
      <c r="I371" s="65"/>
      <c r="J371" s="65"/>
      <c r="K371" s="65"/>
      <c r="L371" s="65">
        <f>K371*F371</f>
        <v>0</v>
      </c>
      <c r="M371" s="66">
        <f t="shared" si="84"/>
        <v>0</v>
      </c>
    </row>
    <row r="372" spans="1:13" s="61" customFormat="1" ht="15" customHeight="1" x14ac:dyDescent="0.35">
      <c r="A372" s="54"/>
      <c r="B372" s="62"/>
      <c r="C372" s="47" t="s">
        <v>168</v>
      </c>
      <c r="D372" s="69" t="s">
        <v>44</v>
      </c>
      <c r="E372" s="65"/>
      <c r="F372" s="65">
        <v>101</v>
      </c>
      <c r="G372" s="65"/>
      <c r="H372" s="65">
        <f t="shared" ref="H372:H383" si="85">G372*F372</f>
        <v>0</v>
      </c>
      <c r="I372" s="65"/>
      <c r="J372" s="65"/>
      <c r="K372" s="65"/>
      <c r="L372" s="65"/>
      <c r="M372" s="66">
        <f t="shared" si="84"/>
        <v>0</v>
      </c>
    </row>
    <row r="373" spans="1:13" s="61" customFormat="1" ht="15" customHeight="1" x14ac:dyDescent="0.35">
      <c r="A373" s="54"/>
      <c r="B373" s="62"/>
      <c r="C373" s="47" t="s">
        <v>169</v>
      </c>
      <c r="D373" s="69" t="s">
        <v>44</v>
      </c>
      <c r="E373" s="65"/>
      <c r="F373" s="65">
        <v>942</v>
      </c>
      <c r="G373" s="65"/>
      <c r="H373" s="65">
        <f t="shared" si="85"/>
        <v>0</v>
      </c>
      <c r="I373" s="65"/>
      <c r="J373" s="65"/>
      <c r="K373" s="65"/>
      <c r="L373" s="65"/>
      <c r="M373" s="66">
        <f t="shared" si="84"/>
        <v>0</v>
      </c>
    </row>
    <row r="374" spans="1:13" s="61" customFormat="1" ht="15" customHeight="1" x14ac:dyDescent="0.35">
      <c r="A374" s="54"/>
      <c r="B374" s="62"/>
      <c r="C374" s="47" t="s">
        <v>170</v>
      </c>
      <c r="D374" s="69" t="s">
        <v>44</v>
      </c>
      <c r="E374" s="65"/>
      <c r="F374" s="65">
        <v>97</v>
      </c>
      <c r="G374" s="65"/>
      <c r="H374" s="65">
        <f t="shared" si="85"/>
        <v>0</v>
      </c>
      <c r="I374" s="65"/>
      <c r="J374" s="65"/>
      <c r="K374" s="65"/>
      <c r="L374" s="65"/>
      <c r="M374" s="66">
        <f t="shared" si="84"/>
        <v>0</v>
      </c>
    </row>
    <row r="375" spans="1:13" s="61" customFormat="1" ht="18" x14ac:dyDescent="0.35">
      <c r="A375" s="54"/>
      <c r="B375" s="62"/>
      <c r="C375" s="63" t="s">
        <v>171</v>
      </c>
      <c r="D375" s="69" t="s">
        <v>44</v>
      </c>
      <c r="E375" s="65"/>
      <c r="F375" s="65">
        <v>192</v>
      </c>
      <c r="G375" s="65"/>
      <c r="H375" s="65">
        <f t="shared" si="85"/>
        <v>0</v>
      </c>
      <c r="I375" s="65"/>
      <c r="J375" s="65"/>
      <c r="K375" s="65"/>
      <c r="L375" s="65"/>
      <c r="M375" s="66">
        <f t="shared" si="84"/>
        <v>0</v>
      </c>
    </row>
    <row r="376" spans="1:13" s="61" customFormat="1" ht="18" x14ac:dyDescent="0.35">
      <c r="A376" s="54"/>
      <c r="B376" s="62"/>
      <c r="C376" s="63" t="s">
        <v>172</v>
      </c>
      <c r="D376" s="69" t="s">
        <v>44</v>
      </c>
      <c r="E376" s="65"/>
      <c r="F376" s="65">
        <v>445</v>
      </c>
      <c r="G376" s="65"/>
      <c r="H376" s="65">
        <f t="shared" si="85"/>
        <v>0</v>
      </c>
      <c r="I376" s="65"/>
      <c r="J376" s="65"/>
      <c r="K376" s="65"/>
      <c r="L376" s="65"/>
      <c r="M376" s="66">
        <f t="shared" si="84"/>
        <v>0</v>
      </c>
    </row>
    <row r="377" spans="1:13" s="61" customFormat="1" ht="18" x14ac:dyDescent="0.35">
      <c r="A377" s="54"/>
      <c r="B377" s="62"/>
      <c r="C377" s="63" t="s">
        <v>173</v>
      </c>
      <c r="D377" s="69" t="s">
        <v>44</v>
      </c>
      <c r="E377" s="65"/>
      <c r="F377" s="65">
        <v>69</v>
      </c>
      <c r="G377" s="65"/>
      <c r="H377" s="65">
        <f t="shared" si="85"/>
        <v>0</v>
      </c>
      <c r="I377" s="65"/>
      <c r="J377" s="65"/>
      <c r="K377" s="65"/>
      <c r="L377" s="65"/>
      <c r="M377" s="66">
        <f t="shared" si="84"/>
        <v>0</v>
      </c>
    </row>
    <row r="378" spans="1:13" s="61" customFormat="1" ht="18" x14ac:dyDescent="0.35">
      <c r="A378" s="54"/>
      <c r="B378" s="62"/>
      <c r="C378" s="63" t="s">
        <v>174</v>
      </c>
      <c r="D378" s="69" t="s">
        <v>44</v>
      </c>
      <c r="E378" s="65"/>
      <c r="F378" s="65">
        <v>51</v>
      </c>
      <c r="G378" s="65"/>
      <c r="H378" s="65">
        <f t="shared" si="85"/>
        <v>0</v>
      </c>
      <c r="I378" s="65"/>
      <c r="J378" s="65"/>
      <c r="K378" s="65"/>
      <c r="L378" s="65"/>
      <c r="M378" s="66">
        <f t="shared" si="84"/>
        <v>0</v>
      </c>
    </row>
    <row r="379" spans="1:13" s="61" customFormat="1" ht="18" x14ac:dyDescent="0.35">
      <c r="A379" s="54"/>
      <c r="B379" s="62"/>
      <c r="C379" s="63" t="s">
        <v>175</v>
      </c>
      <c r="D379" s="69" t="s">
        <v>44</v>
      </c>
      <c r="E379" s="65"/>
      <c r="F379" s="65">
        <v>6</v>
      </c>
      <c r="G379" s="65"/>
      <c r="H379" s="65">
        <f t="shared" si="85"/>
        <v>0</v>
      </c>
      <c r="I379" s="65"/>
      <c r="J379" s="65"/>
      <c r="K379" s="65"/>
      <c r="L379" s="65"/>
      <c r="M379" s="66">
        <f t="shared" si="84"/>
        <v>0</v>
      </c>
    </row>
    <row r="380" spans="1:13" s="61" customFormat="1" ht="18" x14ac:dyDescent="0.35">
      <c r="A380" s="54"/>
      <c r="B380" s="62"/>
      <c r="C380" s="63" t="s">
        <v>176</v>
      </c>
      <c r="D380" s="69" t="s">
        <v>44</v>
      </c>
      <c r="E380" s="65"/>
      <c r="F380" s="65">
        <v>20</v>
      </c>
      <c r="G380" s="65"/>
      <c r="H380" s="65">
        <f t="shared" si="85"/>
        <v>0</v>
      </c>
      <c r="I380" s="65"/>
      <c r="J380" s="65"/>
      <c r="K380" s="65"/>
      <c r="L380" s="65"/>
      <c r="M380" s="66">
        <f t="shared" si="84"/>
        <v>0</v>
      </c>
    </row>
    <row r="381" spans="1:13" s="61" customFormat="1" ht="18" x14ac:dyDescent="0.35">
      <c r="A381" s="54"/>
      <c r="B381" s="62"/>
      <c r="C381" s="63" t="s">
        <v>177</v>
      </c>
      <c r="D381" s="69" t="s">
        <v>44</v>
      </c>
      <c r="E381" s="65"/>
      <c r="F381" s="65">
        <v>8</v>
      </c>
      <c r="G381" s="65"/>
      <c r="H381" s="65">
        <f t="shared" si="85"/>
        <v>0</v>
      </c>
      <c r="I381" s="65"/>
      <c r="J381" s="65"/>
      <c r="K381" s="65"/>
      <c r="L381" s="65"/>
      <c r="M381" s="66">
        <f t="shared" si="84"/>
        <v>0</v>
      </c>
    </row>
    <row r="382" spans="1:13" s="61" customFormat="1" ht="18" x14ac:dyDescent="0.35">
      <c r="A382" s="54"/>
      <c r="B382" s="62"/>
      <c r="C382" s="63" t="s">
        <v>178</v>
      </c>
      <c r="D382" s="69" t="s">
        <v>44</v>
      </c>
      <c r="E382" s="65"/>
      <c r="F382" s="65">
        <v>5</v>
      </c>
      <c r="G382" s="65"/>
      <c r="H382" s="65">
        <f t="shared" si="85"/>
        <v>0</v>
      </c>
      <c r="I382" s="65"/>
      <c r="J382" s="65"/>
      <c r="K382" s="65"/>
      <c r="L382" s="65"/>
      <c r="M382" s="66">
        <f t="shared" si="84"/>
        <v>0</v>
      </c>
    </row>
    <row r="383" spans="1:13" s="61" customFormat="1" ht="18" x14ac:dyDescent="0.35">
      <c r="A383" s="54"/>
      <c r="B383" s="70"/>
      <c r="C383" s="63" t="s">
        <v>40</v>
      </c>
      <c r="D383" s="64" t="s">
        <v>2</v>
      </c>
      <c r="E383" s="65">
        <v>9.3700000000000006E-2</v>
      </c>
      <c r="F383" s="65">
        <f>E383*F369</f>
        <v>106.81800000000001</v>
      </c>
      <c r="G383" s="65"/>
      <c r="H383" s="65">
        <f t="shared" si="85"/>
        <v>0</v>
      </c>
      <c r="I383" s="65"/>
      <c r="J383" s="65"/>
      <c r="K383" s="65"/>
      <c r="L383" s="65"/>
      <c r="M383" s="66">
        <f t="shared" si="84"/>
        <v>0</v>
      </c>
    </row>
    <row r="384" spans="1:13" s="61" customFormat="1" ht="18" x14ac:dyDescent="0.35">
      <c r="A384" s="54">
        <v>48</v>
      </c>
      <c r="B384" s="55" t="s">
        <v>179</v>
      </c>
      <c r="C384" s="56" t="s">
        <v>180</v>
      </c>
      <c r="D384" s="57" t="s">
        <v>44</v>
      </c>
      <c r="E384" s="58"/>
      <c r="F384" s="58">
        <f>SUM(F387:F392)</f>
        <v>125</v>
      </c>
      <c r="G384" s="59"/>
      <c r="H384" s="59"/>
      <c r="I384" s="59"/>
      <c r="J384" s="59"/>
      <c r="K384" s="59"/>
      <c r="L384" s="59"/>
      <c r="M384" s="60"/>
    </row>
    <row r="385" spans="1:13" s="61" customFormat="1" ht="18" x14ac:dyDescent="0.35">
      <c r="A385" s="54"/>
      <c r="B385" s="62" t="s">
        <v>345</v>
      </c>
      <c r="C385" s="63" t="s">
        <v>167</v>
      </c>
      <c r="D385" s="64" t="s">
        <v>44</v>
      </c>
      <c r="E385" s="65">
        <v>1</v>
      </c>
      <c r="F385" s="65">
        <f>E385*F384</f>
        <v>125</v>
      </c>
      <c r="G385" s="65"/>
      <c r="H385" s="65"/>
      <c r="I385" s="65"/>
      <c r="J385" s="65">
        <f>I385*F385</f>
        <v>0</v>
      </c>
      <c r="K385" s="65"/>
      <c r="L385" s="65"/>
      <c r="M385" s="66">
        <f t="shared" ref="M385:M393" si="86">L385+J385+H385</f>
        <v>0</v>
      </c>
    </row>
    <row r="386" spans="1:13" s="61" customFormat="1" ht="18" x14ac:dyDescent="0.35">
      <c r="A386" s="54"/>
      <c r="B386" s="62"/>
      <c r="C386" s="63" t="s">
        <v>181</v>
      </c>
      <c r="D386" s="69" t="s">
        <v>44</v>
      </c>
      <c r="E386" s="65"/>
      <c r="F386" s="65">
        <v>121</v>
      </c>
      <c r="G386" s="65"/>
      <c r="H386" s="65">
        <f t="shared" ref="H386:H393" si="87">G386*F386</f>
        <v>0</v>
      </c>
      <c r="I386" s="65"/>
      <c r="J386" s="65"/>
      <c r="K386" s="65"/>
      <c r="L386" s="65"/>
      <c r="M386" s="66">
        <f t="shared" si="86"/>
        <v>0</v>
      </c>
    </row>
    <row r="387" spans="1:13" s="61" customFormat="1" ht="18" x14ac:dyDescent="0.35">
      <c r="A387" s="54"/>
      <c r="B387" s="62"/>
      <c r="C387" s="63" t="s">
        <v>182</v>
      </c>
      <c r="D387" s="69" t="s">
        <v>44</v>
      </c>
      <c r="E387" s="65"/>
      <c r="F387" s="65">
        <v>9</v>
      </c>
      <c r="G387" s="65"/>
      <c r="H387" s="65">
        <f t="shared" si="87"/>
        <v>0</v>
      </c>
      <c r="I387" s="65"/>
      <c r="J387" s="65"/>
      <c r="K387" s="65"/>
      <c r="L387" s="65"/>
      <c r="M387" s="66">
        <f t="shared" si="86"/>
        <v>0</v>
      </c>
    </row>
    <row r="388" spans="1:13" s="61" customFormat="1" ht="18" x14ac:dyDescent="0.35">
      <c r="A388" s="54"/>
      <c r="B388" s="62"/>
      <c r="C388" s="63" t="s">
        <v>183</v>
      </c>
      <c r="D388" s="69" t="s">
        <v>44</v>
      </c>
      <c r="E388" s="65"/>
      <c r="F388" s="65">
        <v>2</v>
      </c>
      <c r="G388" s="65"/>
      <c r="H388" s="65">
        <f t="shared" si="87"/>
        <v>0</v>
      </c>
      <c r="I388" s="65"/>
      <c r="J388" s="65"/>
      <c r="K388" s="65"/>
      <c r="L388" s="65"/>
      <c r="M388" s="66">
        <f t="shared" si="86"/>
        <v>0</v>
      </c>
    </row>
    <row r="389" spans="1:13" s="61" customFormat="1" ht="18" x14ac:dyDescent="0.35">
      <c r="A389" s="54"/>
      <c r="B389" s="62"/>
      <c r="C389" s="63" t="s">
        <v>184</v>
      </c>
      <c r="D389" s="69" t="s">
        <v>44</v>
      </c>
      <c r="E389" s="65"/>
      <c r="F389" s="65">
        <v>1</v>
      </c>
      <c r="G389" s="65"/>
      <c r="H389" s="65">
        <f t="shared" si="87"/>
        <v>0</v>
      </c>
      <c r="I389" s="65"/>
      <c r="J389" s="65"/>
      <c r="K389" s="65"/>
      <c r="L389" s="65"/>
      <c r="M389" s="66">
        <f t="shared" si="86"/>
        <v>0</v>
      </c>
    </row>
    <row r="390" spans="1:13" s="61" customFormat="1" ht="18" x14ac:dyDescent="0.35">
      <c r="A390" s="54"/>
      <c r="B390" s="62"/>
      <c r="C390" s="63" t="s">
        <v>185</v>
      </c>
      <c r="D390" s="69" t="s">
        <v>44</v>
      </c>
      <c r="E390" s="65"/>
      <c r="F390" s="65">
        <v>12</v>
      </c>
      <c r="G390" s="65"/>
      <c r="H390" s="65">
        <f t="shared" si="87"/>
        <v>0</v>
      </c>
      <c r="I390" s="65"/>
      <c r="J390" s="65"/>
      <c r="K390" s="65"/>
      <c r="L390" s="65"/>
      <c r="M390" s="66">
        <f t="shared" si="86"/>
        <v>0</v>
      </c>
    </row>
    <row r="391" spans="1:13" s="61" customFormat="1" ht="18" x14ac:dyDescent="0.35">
      <c r="A391" s="54"/>
      <c r="B391" s="62"/>
      <c r="C391" s="63" t="s">
        <v>186</v>
      </c>
      <c r="D391" s="69" t="s">
        <v>44</v>
      </c>
      <c r="E391" s="65"/>
      <c r="F391" s="65">
        <v>8</v>
      </c>
      <c r="G391" s="65"/>
      <c r="H391" s="65">
        <f t="shared" si="87"/>
        <v>0</v>
      </c>
      <c r="I391" s="65"/>
      <c r="J391" s="65"/>
      <c r="K391" s="65"/>
      <c r="L391" s="65"/>
      <c r="M391" s="66">
        <f t="shared" si="86"/>
        <v>0</v>
      </c>
    </row>
    <row r="392" spans="1:13" s="61" customFormat="1" ht="18" x14ac:dyDescent="0.35">
      <c r="A392" s="54"/>
      <c r="B392" s="62"/>
      <c r="C392" s="63" t="s">
        <v>187</v>
      </c>
      <c r="D392" s="69" t="s">
        <v>44</v>
      </c>
      <c r="E392" s="65"/>
      <c r="F392" s="65">
        <v>93</v>
      </c>
      <c r="G392" s="65"/>
      <c r="H392" s="65">
        <f t="shared" si="87"/>
        <v>0</v>
      </c>
      <c r="I392" s="65"/>
      <c r="J392" s="65"/>
      <c r="K392" s="65"/>
      <c r="L392" s="65"/>
      <c r="M392" s="66">
        <f t="shared" si="86"/>
        <v>0</v>
      </c>
    </row>
    <row r="393" spans="1:13" s="61" customFormat="1" ht="18" x14ac:dyDescent="0.35">
      <c r="A393" s="54"/>
      <c r="B393" s="70"/>
      <c r="C393" s="63" t="s">
        <v>40</v>
      </c>
      <c r="D393" s="64" t="s">
        <v>2</v>
      </c>
      <c r="E393" s="65">
        <v>0.128</v>
      </c>
      <c r="F393" s="65">
        <f>E393*F384</f>
        <v>16</v>
      </c>
      <c r="G393" s="65"/>
      <c r="H393" s="65">
        <f t="shared" si="87"/>
        <v>0</v>
      </c>
      <c r="I393" s="65"/>
      <c r="J393" s="65"/>
      <c r="K393" s="65"/>
      <c r="L393" s="65"/>
      <c r="M393" s="66">
        <f t="shared" si="86"/>
        <v>0</v>
      </c>
    </row>
    <row r="394" spans="1:13" s="61" customFormat="1" ht="18" x14ac:dyDescent="0.35">
      <c r="A394" s="54"/>
      <c r="B394" s="70"/>
      <c r="C394" s="71" t="s">
        <v>188</v>
      </c>
      <c r="D394" s="64"/>
      <c r="E394" s="65"/>
      <c r="F394" s="65"/>
      <c r="G394" s="65"/>
      <c r="H394" s="65"/>
      <c r="I394" s="65"/>
      <c r="J394" s="65"/>
      <c r="K394" s="65"/>
      <c r="L394" s="65"/>
      <c r="M394" s="66"/>
    </row>
    <row r="395" spans="1:13" s="61" customFormat="1" ht="18" x14ac:dyDescent="0.35">
      <c r="A395" s="54">
        <v>49</v>
      </c>
      <c r="B395" s="55" t="s">
        <v>189</v>
      </c>
      <c r="C395" s="56" t="s">
        <v>190</v>
      </c>
      <c r="D395" s="57" t="s">
        <v>44</v>
      </c>
      <c r="E395" s="58"/>
      <c r="F395" s="58">
        <f>SUM(F398:F399)</f>
        <v>3100</v>
      </c>
      <c r="G395" s="59"/>
      <c r="H395" s="59"/>
      <c r="I395" s="59"/>
      <c r="J395" s="59"/>
      <c r="K395" s="59"/>
      <c r="L395" s="59"/>
      <c r="M395" s="60"/>
    </row>
    <row r="396" spans="1:13" s="61" customFormat="1" ht="18" x14ac:dyDescent="0.35">
      <c r="A396" s="54"/>
      <c r="B396" s="72"/>
      <c r="C396" s="63" t="s">
        <v>167</v>
      </c>
      <c r="D396" s="64" t="s">
        <v>44</v>
      </c>
      <c r="E396" s="65">
        <v>1</v>
      </c>
      <c r="F396" s="65">
        <f>E396*F395</f>
        <v>3100</v>
      </c>
      <c r="G396" s="65"/>
      <c r="H396" s="65"/>
      <c r="I396" s="65"/>
      <c r="J396" s="65">
        <f>I396*F396</f>
        <v>0</v>
      </c>
      <c r="K396" s="65"/>
      <c r="L396" s="65"/>
      <c r="M396" s="66">
        <f>L396+J396+H396</f>
        <v>0</v>
      </c>
    </row>
    <row r="397" spans="1:13" s="61" customFormat="1" ht="18" x14ac:dyDescent="0.35">
      <c r="A397" s="54"/>
      <c r="B397" s="62"/>
      <c r="C397" s="67" t="s">
        <v>19</v>
      </c>
      <c r="D397" s="68" t="s">
        <v>2</v>
      </c>
      <c r="E397" s="65">
        <v>3.1E-2</v>
      </c>
      <c r="F397" s="65">
        <f>E397*F395</f>
        <v>96.1</v>
      </c>
      <c r="G397" s="65"/>
      <c r="H397" s="65"/>
      <c r="I397" s="65"/>
      <c r="J397" s="65"/>
      <c r="K397" s="65"/>
      <c r="L397" s="65">
        <f>K397*F397</f>
        <v>0</v>
      </c>
      <c r="M397" s="66">
        <f>L397+J397+H397</f>
        <v>0</v>
      </c>
    </row>
    <row r="398" spans="1:13" s="61" customFormat="1" ht="18" x14ac:dyDescent="0.35">
      <c r="A398" s="54"/>
      <c r="B398" s="62"/>
      <c r="C398" s="63" t="s">
        <v>191</v>
      </c>
      <c r="D398" s="69" t="s">
        <v>44</v>
      </c>
      <c r="E398" s="65"/>
      <c r="F398" s="65">
        <v>1500</v>
      </c>
      <c r="G398" s="65"/>
      <c r="H398" s="65">
        <f>G398*F398</f>
        <v>0</v>
      </c>
      <c r="I398" s="65"/>
      <c r="J398" s="65"/>
      <c r="K398" s="65"/>
      <c r="L398" s="65"/>
      <c r="M398" s="66">
        <f>L398+J398+H398</f>
        <v>0</v>
      </c>
    </row>
    <row r="399" spans="1:13" s="61" customFormat="1" ht="18" x14ac:dyDescent="0.35">
      <c r="A399" s="54"/>
      <c r="B399" s="62"/>
      <c r="C399" s="63" t="s">
        <v>192</v>
      </c>
      <c r="D399" s="69" t="s">
        <v>44</v>
      </c>
      <c r="E399" s="65"/>
      <c r="F399" s="65">
        <v>1600</v>
      </c>
      <c r="G399" s="65"/>
      <c r="H399" s="65">
        <f>G399*F399</f>
        <v>0</v>
      </c>
      <c r="I399" s="65"/>
      <c r="J399" s="65"/>
      <c r="K399" s="65"/>
      <c r="L399" s="65"/>
      <c r="M399" s="66">
        <f>L399+J399+H399</f>
        <v>0</v>
      </c>
    </row>
    <row r="400" spans="1:13" s="61" customFormat="1" ht="18" x14ac:dyDescent="0.35">
      <c r="A400" s="54"/>
      <c r="B400" s="70"/>
      <c r="C400" s="63" t="s">
        <v>40</v>
      </c>
      <c r="D400" s="64" t="s">
        <v>2</v>
      </c>
      <c r="E400" s="65">
        <v>0.29099999999999998</v>
      </c>
      <c r="F400" s="65">
        <f>E400*F395</f>
        <v>902.09999999999991</v>
      </c>
      <c r="G400" s="65"/>
      <c r="H400" s="65">
        <f>G400*F400</f>
        <v>0</v>
      </c>
      <c r="I400" s="65"/>
      <c r="J400" s="65"/>
      <c r="K400" s="65"/>
      <c r="L400" s="65"/>
      <c r="M400" s="66">
        <f>L400+J400+H400</f>
        <v>0</v>
      </c>
    </row>
    <row r="401" spans="1:13" s="61" customFormat="1" ht="45" x14ac:dyDescent="0.35">
      <c r="A401" s="54">
        <v>50</v>
      </c>
      <c r="B401" s="73" t="s">
        <v>193</v>
      </c>
      <c r="C401" s="56" t="s">
        <v>194</v>
      </c>
      <c r="D401" s="57" t="s">
        <v>18</v>
      </c>
      <c r="E401" s="58"/>
      <c r="F401" s="58">
        <f>SUM(F402:F403)</f>
        <v>7400</v>
      </c>
      <c r="G401" s="59"/>
      <c r="H401" s="59"/>
      <c r="I401" s="59"/>
      <c r="J401" s="59"/>
      <c r="K401" s="59"/>
      <c r="L401" s="59"/>
      <c r="M401" s="60"/>
    </row>
    <row r="402" spans="1:13" s="61" customFormat="1" ht="18" x14ac:dyDescent="0.35">
      <c r="A402" s="54"/>
      <c r="B402" s="62"/>
      <c r="C402" s="63" t="s">
        <v>195</v>
      </c>
      <c r="D402" s="62" t="s">
        <v>18</v>
      </c>
      <c r="E402" s="65"/>
      <c r="F402" s="65">
        <v>400</v>
      </c>
      <c r="G402" s="65"/>
      <c r="H402" s="65">
        <f t="shared" ref="H402:H416" si="88">G402*F402</f>
        <v>0</v>
      </c>
      <c r="I402" s="65"/>
      <c r="J402" s="65"/>
      <c r="K402" s="65"/>
      <c r="L402" s="65"/>
      <c r="M402" s="66">
        <f t="shared" ref="M402:M416" si="89">L402+J402+H402</f>
        <v>0</v>
      </c>
    </row>
    <row r="403" spans="1:13" s="61" customFormat="1" ht="18" x14ac:dyDescent="0.35">
      <c r="A403" s="54"/>
      <c r="B403" s="62"/>
      <c r="C403" s="63" t="s">
        <v>196</v>
      </c>
      <c r="D403" s="62" t="s">
        <v>18</v>
      </c>
      <c r="E403" s="65"/>
      <c r="F403" s="65">
        <v>7000</v>
      </c>
      <c r="G403" s="65"/>
      <c r="H403" s="65">
        <f t="shared" si="88"/>
        <v>0</v>
      </c>
      <c r="I403" s="65"/>
      <c r="J403" s="65"/>
      <c r="K403" s="65"/>
      <c r="L403" s="65"/>
      <c r="M403" s="66">
        <f t="shared" si="89"/>
        <v>0</v>
      </c>
    </row>
    <row r="404" spans="1:13" s="61" customFormat="1" ht="18" x14ac:dyDescent="0.35">
      <c r="A404" s="54"/>
      <c r="B404" s="62"/>
      <c r="C404" s="63" t="s">
        <v>197</v>
      </c>
      <c r="D404" s="62" t="s">
        <v>18</v>
      </c>
      <c r="E404" s="65"/>
      <c r="F404" s="65">
        <v>8900</v>
      </c>
      <c r="G404" s="65"/>
      <c r="H404" s="65">
        <f t="shared" si="88"/>
        <v>0</v>
      </c>
      <c r="I404" s="65"/>
      <c r="J404" s="65"/>
      <c r="K404" s="65"/>
      <c r="L404" s="65"/>
      <c r="M404" s="66">
        <f t="shared" si="89"/>
        <v>0</v>
      </c>
    </row>
    <row r="405" spans="1:13" s="61" customFormat="1" ht="18" x14ac:dyDescent="0.35">
      <c r="A405" s="54"/>
      <c r="B405" s="62"/>
      <c r="C405" s="63" t="s">
        <v>198</v>
      </c>
      <c r="D405" s="62" t="s">
        <v>18</v>
      </c>
      <c r="E405" s="65"/>
      <c r="F405" s="65">
        <v>14200</v>
      </c>
      <c r="G405" s="65"/>
      <c r="H405" s="65">
        <f t="shared" si="88"/>
        <v>0</v>
      </c>
      <c r="I405" s="65"/>
      <c r="J405" s="65"/>
      <c r="K405" s="65"/>
      <c r="L405" s="65"/>
      <c r="M405" s="66">
        <f t="shared" si="89"/>
        <v>0</v>
      </c>
    </row>
    <row r="406" spans="1:13" s="61" customFormat="1" ht="18" x14ac:dyDescent="0.35">
      <c r="A406" s="54"/>
      <c r="B406" s="62"/>
      <c r="C406" s="63" t="s">
        <v>199</v>
      </c>
      <c r="D406" s="62" t="s">
        <v>18</v>
      </c>
      <c r="E406" s="65"/>
      <c r="F406" s="65">
        <v>1000</v>
      </c>
      <c r="G406" s="65"/>
      <c r="H406" s="65">
        <f t="shared" si="88"/>
        <v>0</v>
      </c>
      <c r="I406" s="65"/>
      <c r="J406" s="65"/>
      <c r="K406" s="65"/>
      <c r="L406" s="65"/>
      <c r="M406" s="66">
        <f t="shared" si="89"/>
        <v>0</v>
      </c>
    </row>
    <row r="407" spans="1:13" s="61" customFormat="1" ht="18" x14ac:dyDescent="0.35">
      <c r="A407" s="54">
        <v>51</v>
      </c>
      <c r="B407" s="73" t="s">
        <v>345</v>
      </c>
      <c r="C407" s="74" t="s">
        <v>200</v>
      </c>
      <c r="D407" s="62" t="s">
        <v>18</v>
      </c>
      <c r="E407" s="75"/>
      <c r="F407" s="75">
        <v>2900</v>
      </c>
      <c r="G407" s="65"/>
      <c r="H407" s="65">
        <f t="shared" si="88"/>
        <v>0</v>
      </c>
      <c r="I407" s="76"/>
      <c r="J407" s="76"/>
      <c r="K407" s="76"/>
      <c r="L407" s="76"/>
      <c r="M407" s="66">
        <f t="shared" si="89"/>
        <v>0</v>
      </c>
    </row>
    <row r="408" spans="1:13" s="61" customFormat="1" ht="18" x14ac:dyDescent="0.35">
      <c r="A408" s="54"/>
      <c r="B408" s="77" t="s">
        <v>345</v>
      </c>
      <c r="C408" s="63" t="s">
        <v>201</v>
      </c>
      <c r="D408" s="62" t="s">
        <v>202</v>
      </c>
      <c r="E408" s="65"/>
      <c r="F408" s="65">
        <v>39</v>
      </c>
      <c r="G408" s="65"/>
      <c r="H408" s="65">
        <f t="shared" si="88"/>
        <v>0</v>
      </c>
      <c r="I408" s="65"/>
      <c r="J408" s="65"/>
      <c r="K408" s="65"/>
      <c r="L408" s="65"/>
      <c r="M408" s="66">
        <f t="shared" si="89"/>
        <v>0</v>
      </c>
    </row>
    <row r="409" spans="1:13" s="61" customFormat="1" ht="18" x14ac:dyDescent="0.35">
      <c r="A409" s="54"/>
      <c r="B409" s="77" t="s">
        <v>345</v>
      </c>
      <c r="C409" s="63" t="s">
        <v>203</v>
      </c>
      <c r="D409" s="62" t="s">
        <v>202</v>
      </c>
      <c r="E409" s="65"/>
      <c r="F409" s="65">
        <v>31</v>
      </c>
      <c r="G409" s="65"/>
      <c r="H409" s="65">
        <f t="shared" si="88"/>
        <v>0</v>
      </c>
      <c r="I409" s="65"/>
      <c r="J409" s="65"/>
      <c r="K409" s="65"/>
      <c r="L409" s="65"/>
      <c r="M409" s="66">
        <f t="shared" si="89"/>
        <v>0</v>
      </c>
    </row>
    <row r="410" spans="1:13" s="61" customFormat="1" ht="18" x14ac:dyDescent="0.35">
      <c r="A410" s="54"/>
      <c r="B410" s="77" t="s">
        <v>345</v>
      </c>
      <c r="C410" s="63" t="s">
        <v>204</v>
      </c>
      <c r="D410" s="62" t="s">
        <v>202</v>
      </c>
      <c r="E410" s="65"/>
      <c r="F410" s="65">
        <v>95</v>
      </c>
      <c r="G410" s="65"/>
      <c r="H410" s="65">
        <f t="shared" si="88"/>
        <v>0</v>
      </c>
      <c r="I410" s="65"/>
      <c r="J410" s="65"/>
      <c r="K410" s="65"/>
      <c r="L410" s="65"/>
      <c r="M410" s="66">
        <f t="shared" si="89"/>
        <v>0</v>
      </c>
    </row>
    <row r="411" spans="1:13" s="61" customFormat="1" ht="18" x14ac:dyDescent="0.35">
      <c r="A411" s="54"/>
      <c r="B411" s="77" t="s">
        <v>345</v>
      </c>
      <c r="C411" s="63" t="s">
        <v>205</v>
      </c>
      <c r="D411" s="62" t="s">
        <v>202</v>
      </c>
      <c r="E411" s="65"/>
      <c r="F411" s="65">
        <v>26</v>
      </c>
      <c r="G411" s="65"/>
      <c r="H411" s="65">
        <f t="shared" si="88"/>
        <v>0</v>
      </c>
      <c r="I411" s="65"/>
      <c r="J411" s="65"/>
      <c r="K411" s="65"/>
      <c r="L411" s="65"/>
      <c r="M411" s="66">
        <f t="shared" si="89"/>
        <v>0</v>
      </c>
    </row>
    <row r="412" spans="1:13" s="61" customFormat="1" ht="18" x14ac:dyDescent="0.35">
      <c r="A412" s="54"/>
      <c r="B412" s="77" t="s">
        <v>345</v>
      </c>
      <c r="C412" s="63" t="s">
        <v>206</v>
      </c>
      <c r="D412" s="62" t="s">
        <v>202</v>
      </c>
      <c r="E412" s="65"/>
      <c r="F412" s="65">
        <v>105</v>
      </c>
      <c r="G412" s="65"/>
      <c r="H412" s="65">
        <f t="shared" si="88"/>
        <v>0</v>
      </c>
      <c r="I412" s="65"/>
      <c r="J412" s="65"/>
      <c r="K412" s="65"/>
      <c r="L412" s="65"/>
      <c r="M412" s="66">
        <f t="shared" si="89"/>
        <v>0</v>
      </c>
    </row>
    <row r="413" spans="1:13" s="61" customFormat="1" ht="18" x14ac:dyDescent="0.35">
      <c r="A413" s="54"/>
      <c r="B413" s="77" t="s">
        <v>345</v>
      </c>
      <c r="C413" s="63" t="s">
        <v>207</v>
      </c>
      <c r="D413" s="62" t="s">
        <v>202</v>
      </c>
      <c r="E413" s="65"/>
      <c r="F413" s="65">
        <v>158</v>
      </c>
      <c r="G413" s="65"/>
      <c r="H413" s="65">
        <f t="shared" si="88"/>
        <v>0</v>
      </c>
      <c r="I413" s="65"/>
      <c r="J413" s="65"/>
      <c r="K413" s="65"/>
      <c r="L413" s="65"/>
      <c r="M413" s="66">
        <f t="shared" si="89"/>
        <v>0</v>
      </c>
    </row>
    <row r="414" spans="1:13" s="61" customFormat="1" ht="18" x14ac:dyDescent="0.35">
      <c r="A414" s="54"/>
      <c r="B414" s="77" t="s">
        <v>345</v>
      </c>
      <c r="C414" s="63" t="s">
        <v>208</v>
      </c>
      <c r="D414" s="62" t="s">
        <v>202</v>
      </c>
      <c r="E414" s="65"/>
      <c r="F414" s="65">
        <v>118</v>
      </c>
      <c r="G414" s="65"/>
      <c r="H414" s="65">
        <f t="shared" si="88"/>
        <v>0</v>
      </c>
      <c r="I414" s="65"/>
      <c r="J414" s="65"/>
      <c r="K414" s="65"/>
      <c r="L414" s="65"/>
      <c r="M414" s="66">
        <f t="shared" si="89"/>
        <v>0</v>
      </c>
    </row>
    <row r="415" spans="1:13" s="61" customFormat="1" ht="18" x14ac:dyDescent="0.35">
      <c r="A415" s="54"/>
      <c r="B415" s="77" t="s">
        <v>345</v>
      </c>
      <c r="C415" s="63" t="s">
        <v>209</v>
      </c>
      <c r="D415" s="62" t="s">
        <v>202</v>
      </c>
      <c r="E415" s="65"/>
      <c r="F415" s="65">
        <v>23</v>
      </c>
      <c r="G415" s="65"/>
      <c r="H415" s="65">
        <f t="shared" si="88"/>
        <v>0</v>
      </c>
      <c r="I415" s="65"/>
      <c r="J415" s="65"/>
      <c r="K415" s="65"/>
      <c r="L415" s="65"/>
      <c r="M415" s="66">
        <f t="shared" si="89"/>
        <v>0</v>
      </c>
    </row>
    <row r="416" spans="1:13" s="61" customFormat="1" ht="18" x14ac:dyDescent="0.35">
      <c r="A416" s="54"/>
      <c r="B416" s="77" t="s">
        <v>345</v>
      </c>
      <c r="C416" s="63" t="s">
        <v>210</v>
      </c>
      <c r="D416" s="62" t="s">
        <v>202</v>
      </c>
      <c r="E416" s="65"/>
      <c r="F416" s="65">
        <v>26</v>
      </c>
      <c r="G416" s="65"/>
      <c r="H416" s="65">
        <f t="shared" si="88"/>
        <v>0</v>
      </c>
      <c r="I416" s="65"/>
      <c r="J416" s="65"/>
      <c r="K416" s="65"/>
      <c r="L416" s="65"/>
      <c r="M416" s="66">
        <f t="shared" si="89"/>
        <v>0</v>
      </c>
    </row>
    <row r="417" spans="1:13" s="61" customFormat="1" ht="18" x14ac:dyDescent="0.35">
      <c r="A417" s="54"/>
      <c r="B417" s="70"/>
      <c r="C417" s="71" t="s">
        <v>211</v>
      </c>
      <c r="D417" s="64"/>
      <c r="E417" s="65"/>
      <c r="F417" s="65"/>
      <c r="G417" s="65"/>
      <c r="H417" s="65"/>
      <c r="I417" s="65"/>
      <c r="J417" s="65"/>
      <c r="K417" s="65"/>
      <c r="L417" s="65"/>
      <c r="M417" s="66"/>
    </row>
    <row r="418" spans="1:13" s="61" customFormat="1" ht="30" x14ac:dyDescent="0.35">
      <c r="A418" s="54">
        <v>52</v>
      </c>
      <c r="B418" s="55" t="s">
        <v>212</v>
      </c>
      <c r="C418" s="56" t="s">
        <v>211</v>
      </c>
      <c r="D418" s="57" t="s">
        <v>44</v>
      </c>
      <c r="E418" s="58"/>
      <c r="F418" s="58">
        <f>SUM(F421:F436)</f>
        <v>1628</v>
      </c>
      <c r="G418" s="59"/>
      <c r="H418" s="59"/>
      <c r="I418" s="59"/>
      <c r="J418" s="59"/>
      <c r="K418" s="59"/>
      <c r="L418" s="59"/>
      <c r="M418" s="60"/>
    </row>
    <row r="419" spans="1:13" s="61" customFormat="1" ht="18" x14ac:dyDescent="0.35">
      <c r="A419" s="54"/>
      <c r="B419" s="62" t="s">
        <v>345</v>
      </c>
      <c r="C419" s="63" t="s">
        <v>167</v>
      </c>
      <c r="D419" s="64" t="s">
        <v>44</v>
      </c>
      <c r="E419" s="65">
        <v>1</v>
      </c>
      <c r="F419" s="65">
        <f>E419*F418</f>
        <v>1628</v>
      </c>
      <c r="G419" s="65"/>
      <c r="H419" s="65"/>
      <c r="I419" s="65"/>
      <c r="J419" s="65">
        <f>I419*F419</f>
        <v>0</v>
      </c>
      <c r="K419" s="65"/>
      <c r="L419" s="65"/>
      <c r="M419" s="66">
        <f>L419+J419+H419</f>
        <v>0</v>
      </c>
    </row>
    <row r="420" spans="1:13" s="61" customFormat="1" ht="18" x14ac:dyDescent="0.35">
      <c r="A420" s="54"/>
      <c r="B420" s="62"/>
      <c r="C420" s="67" t="s">
        <v>19</v>
      </c>
      <c r="D420" s="68" t="s">
        <v>2</v>
      </c>
      <c r="E420" s="65">
        <v>0.245</v>
      </c>
      <c r="F420" s="65">
        <f>E420*F418</f>
        <v>398.86</v>
      </c>
      <c r="G420" s="65"/>
      <c r="H420" s="65"/>
      <c r="I420" s="65"/>
      <c r="J420" s="65"/>
      <c r="K420" s="65"/>
      <c r="L420" s="65">
        <f>K420*F420</f>
        <v>0</v>
      </c>
      <c r="M420" s="66">
        <f t="shared" ref="M420:M438" si="90">L420+J420+H420</f>
        <v>0</v>
      </c>
    </row>
    <row r="421" spans="1:13" s="61" customFormat="1" ht="18" x14ac:dyDescent="0.35">
      <c r="A421" s="54"/>
      <c r="B421" s="62"/>
      <c r="C421" s="63" t="s">
        <v>213</v>
      </c>
      <c r="D421" s="69" t="s">
        <v>44</v>
      </c>
      <c r="E421" s="65"/>
      <c r="F421" s="65">
        <v>125</v>
      </c>
      <c r="G421" s="65"/>
      <c r="H421" s="65">
        <f t="shared" ref="H421:H438" si="91">G421*F421</f>
        <v>0</v>
      </c>
      <c r="I421" s="65"/>
      <c r="J421" s="65"/>
      <c r="K421" s="65"/>
      <c r="L421" s="65"/>
      <c r="M421" s="66">
        <f t="shared" si="90"/>
        <v>0</v>
      </c>
    </row>
    <row r="422" spans="1:13" s="61" customFormat="1" ht="18" x14ac:dyDescent="0.35">
      <c r="A422" s="54"/>
      <c r="B422" s="62"/>
      <c r="C422" s="63" t="s">
        <v>214</v>
      </c>
      <c r="D422" s="69" t="s">
        <v>44</v>
      </c>
      <c r="E422" s="65"/>
      <c r="F422" s="65">
        <v>25</v>
      </c>
      <c r="G422" s="65"/>
      <c r="H422" s="65">
        <f t="shared" si="91"/>
        <v>0</v>
      </c>
      <c r="I422" s="65"/>
      <c r="J422" s="65"/>
      <c r="K422" s="65"/>
      <c r="L422" s="65"/>
      <c r="M422" s="66">
        <f>L422+J422+H422</f>
        <v>0</v>
      </c>
    </row>
    <row r="423" spans="1:13" s="61" customFormat="1" ht="18" x14ac:dyDescent="0.35">
      <c r="A423" s="54"/>
      <c r="B423" s="62"/>
      <c r="C423" s="63" t="s">
        <v>215</v>
      </c>
      <c r="D423" s="69" t="s">
        <v>44</v>
      </c>
      <c r="E423" s="65"/>
      <c r="F423" s="65">
        <v>12</v>
      </c>
      <c r="G423" s="65"/>
      <c r="H423" s="65">
        <f t="shared" si="91"/>
        <v>0</v>
      </c>
      <c r="I423" s="65"/>
      <c r="J423" s="65"/>
      <c r="K423" s="65"/>
      <c r="L423" s="65"/>
      <c r="M423" s="66">
        <f>L423+J423+H423</f>
        <v>0</v>
      </c>
    </row>
    <row r="424" spans="1:13" s="61" customFormat="1" ht="18" x14ac:dyDescent="0.35">
      <c r="A424" s="54"/>
      <c r="B424" s="62"/>
      <c r="C424" s="63" t="s">
        <v>216</v>
      </c>
      <c r="D424" s="69" t="s">
        <v>44</v>
      </c>
      <c r="E424" s="65"/>
      <c r="F424" s="65">
        <v>234</v>
      </c>
      <c r="G424" s="65"/>
      <c r="H424" s="65">
        <f t="shared" si="91"/>
        <v>0</v>
      </c>
      <c r="I424" s="65"/>
      <c r="J424" s="65"/>
      <c r="K424" s="65"/>
      <c r="L424" s="65"/>
      <c r="M424" s="66">
        <f>L424+J424+H424</f>
        <v>0</v>
      </c>
    </row>
    <row r="425" spans="1:13" s="61" customFormat="1" ht="18" x14ac:dyDescent="0.35">
      <c r="A425" s="54"/>
      <c r="B425" s="62"/>
      <c r="C425" s="63" t="s">
        <v>217</v>
      </c>
      <c r="D425" s="69" t="s">
        <v>44</v>
      </c>
      <c r="E425" s="65"/>
      <c r="F425" s="65">
        <v>585</v>
      </c>
      <c r="G425" s="65"/>
      <c r="H425" s="65">
        <f t="shared" si="91"/>
        <v>0</v>
      </c>
      <c r="I425" s="65"/>
      <c r="J425" s="65"/>
      <c r="K425" s="65"/>
      <c r="L425" s="65"/>
      <c r="M425" s="66">
        <f>L425+J425+H425</f>
        <v>0</v>
      </c>
    </row>
    <row r="426" spans="1:13" s="61" customFormat="1" ht="18" x14ac:dyDescent="0.35">
      <c r="A426" s="54"/>
      <c r="B426" s="62"/>
      <c r="C426" s="63" t="s">
        <v>218</v>
      </c>
      <c r="D426" s="69" t="s">
        <v>44</v>
      </c>
      <c r="E426" s="65"/>
      <c r="F426" s="65">
        <v>121</v>
      </c>
      <c r="G426" s="65"/>
      <c r="H426" s="65">
        <f t="shared" si="91"/>
        <v>0</v>
      </c>
      <c r="I426" s="65"/>
      <c r="J426" s="65"/>
      <c r="K426" s="65"/>
      <c r="L426" s="65"/>
      <c r="M426" s="66">
        <f t="shared" ref="M426" si="92">L426+J426+H426</f>
        <v>0</v>
      </c>
    </row>
    <row r="427" spans="1:13" s="61" customFormat="1" ht="18" x14ac:dyDescent="0.35">
      <c r="A427" s="54"/>
      <c r="B427" s="62"/>
      <c r="C427" s="63" t="s">
        <v>219</v>
      </c>
      <c r="D427" s="69" t="s">
        <v>44</v>
      </c>
      <c r="E427" s="65"/>
      <c r="F427" s="65">
        <v>108</v>
      </c>
      <c r="G427" s="65"/>
      <c r="H427" s="65">
        <f t="shared" si="91"/>
        <v>0</v>
      </c>
      <c r="I427" s="65"/>
      <c r="J427" s="65"/>
      <c r="K427" s="65"/>
      <c r="L427" s="65"/>
      <c r="M427" s="66">
        <f>L427+J427+H427</f>
        <v>0</v>
      </c>
    </row>
    <row r="428" spans="1:13" s="61" customFormat="1" ht="18" x14ac:dyDescent="0.35">
      <c r="A428" s="54"/>
      <c r="B428" s="62"/>
      <c r="C428" s="63" t="s">
        <v>220</v>
      </c>
      <c r="D428" s="69" t="s">
        <v>44</v>
      </c>
      <c r="E428" s="65"/>
      <c r="F428" s="65">
        <v>72</v>
      </c>
      <c r="G428" s="65"/>
      <c r="H428" s="65">
        <f t="shared" si="91"/>
        <v>0</v>
      </c>
      <c r="I428" s="65"/>
      <c r="J428" s="65"/>
      <c r="K428" s="65"/>
      <c r="L428" s="65"/>
      <c r="M428" s="66">
        <f>L428+J428+H428</f>
        <v>0</v>
      </c>
    </row>
    <row r="429" spans="1:13" s="61" customFormat="1" ht="18" x14ac:dyDescent="0.35">
      <c r="A429" s="54"/>
      <c r="B429" s="62"/>
      <c r="C429" s="63" t="s">
        <v>221</v>
      </c>
      <c r="D429" s="69" t="s">
        <v>44</v>
      </c>
      <c r="E429" s="65"/>
      <c r="F429" s="65">
        <v>127</v>
      </c>
      <c r="G429" s="65"/>
      <c r="H429" s="65">
        <f t="shared" si="91"/>
        <v>0</v>
      </c>
      <c r="I429" s="65"/>
      <c r="J429" s="65"/>
      <c r="K429" s="65"/>
      <c r="L429" s="65"/>
      <c r="M429" s="66">
        <f>L429+J429+H429</f>
        <v>0</v>
      </c>
    </row>
    <row r="430" spans="1:13" s="61" customFormat="1" ht="18" x14ac:dyDescent="0.35">
      <c r="A430" s="54"/>
      <c r="B430" s="62"/>
      <c r="C430" s="63" t="s">
        <v>222</v>
      </c>
      <c r="D430" s="69" t="s">
        <v>44</v>
      </c>
      <c r="E430" s="65"/>
      <c r="F430" s="65">
        <v>95</v>
      </c>
      <c r="G430" s="65"/>
      <c r="H430" s="65">
        <f t="shared" si="91"/>
        <v>0</v>
      </c>
      <c r="I430" s="65"/>
      <c r="J430" s="65"/>
      <c r="K430" s="65"/>
      <c r="L430" s="65"/>
      <c r="M430" s="66">
        <f>L430+J430+H430</f>
        <v>0</v>
      </c>
    </row>
    <row r="431" spans="1:13" s="61" customFormat="1" ht="18" x14ac:dyDescent="0.35">
      <c r="A431" s="54"/>
      <c r="B431" s="62"/>
      <c r="C431" s="63" t="s">
        <v>223</v>
      </c>
      <c r="D431" s="69" t="s">
        <v>44</v>
      </c>
      <c r="E431" s="65"/>
      <c r="F431" s="65">
        <v>43</v>
      </c>
      <c r="G431" s="65"/>
      <c r="H431" s="65">
        <f t="shared" si="91"/>
        <v>0</v>
      </c>
      <c r="I431" s="65"/>
      <c r="J431" s="65"/>
      <c r="K431" s="65"/>
      <c r="L431" s="65"/>
      <c r="M431" s="66">
        <f t="shared" ref="M431" si="93">L431+J431+H431</f>
        <v>0</v>
      </c>
    </row>
    <row r="432" spans="1:13" s="61" customFormat="1" ht="18" x14ac:dyDescent="0.35">
      <c r="A432" s="54"/>
      <c r="B432" s="62"/>
      <c r="C432" s="63" t="s">
        <v>224</v>
      </c>
      <c r="D432" s="69" t="s">
        <v>44</v>
      </c>
      <c r="E432" s="65"/>
      <c r="F432" s="65">
        <v>22</v>
      </c>
      <c r="G432" s="65"/>
      <c r="H432" s="65">
        <f t="shared" si="91"/>
        <v>0</v>
      </c>
      <c r="I432" s="65"/>
      <c r="J432" s="65"/>
      <c r="K432" s="65"/>
      <c r="L432" s="65"/>
      <c r="M432" s="66">
        <f>L432+J432+H432</f>
        <v>0</v>
      </c>
    </row>
    <row r="433" spans="1:13" s="61" customFormat="1" ht="18" x14ac:dyDescent="0.35">
      <c r="A433" s="54"/>
      <c r="B433" s="62"/>
      <c r="C433" s="63" t="s">
        <v>225</v>
      </c>
      <c r="D433" s="69" t="s">
        <v>44</v>
      </c>
      <c r="E433" s="65"/>
      <c r="F433" s="65">
        <v>15</v>
      </c>
      <c r="G433" s="65"/>
      <c r="H433" s="65">
        <f t="shared" si="91"/>
        <v>0</v>
      </c>
      <c r="I433" s="65"/>
      <c r="J433" s="65"/>
      <c r="K433" s="65"/>
      <c r="L433" s="65"/>
      <c r="M433" s="66">
        <f>L433+J433+H433</f>
        <v>0</v>
      </c>
    </row>
    <row r="434" spans="1:13" s="61" customFormat="1" ht="18" x14ac:dyDescent="0.35">
      <c r="A434" s="54"/>
      <c r="B434" s="62"/>
      <c r="C434" s="63" t="s">
        <v>226</v>
      </c>
      <c r="D434" s="69" t="s">
        <v>44</v>
      </c>
      <c r="E434" s="65"/>
      <c r="F434" s="65">
        <v>14</v>
      </c>
      <c r="G434" s="65"/>
      <c r="H434" s="65">
        <f t="shared" si="91"/>
        <v>0</v>
      </c>
      <c r="I434" s="65"/>
      <c r="J434" s="65"/>
      <c r="K434" s="65"/>
      <c r="L434" s="65"/>
      <c r="M434" s="66">
        <f>L434+J434+H434</f>
        <v>0</v>
      </c>
    </row>
    <row r="435" spans="1:13" s="61" customFormat="1" ht="18" x14ac:dyDescent="0.35">
      <c r="A435" s="54"/>
      <c r="B435" s="62"/>
      <c r="C435" s="63" t="s">
        <v>227</v>
      </c>
      <c r="D435" s="69" t="s">
        <v>44</v>
      </c>
      <c r="E435" s="65"/>
      <c r="F435" s="65">
        <v>3</v>
      </c>
      <c r="G435" s="65"/>
      <c r="H435" s="65">
        <f t="shared" si="91"/>
        <v>0</v>
      </c>
      <c r="I435" s="65"/>
      <c r="J435" s="65"/>
      <c r="K435" s="65"/>
      <c r="L435" s="65"/>
      <c r="M435" s="66">
        <f>L435+J435+H435</f>
        <v>0</v>
      </c>
    </row>
    <row r="436" spans="1:13" s="61" customFormat="1" ht="18" x14ac:dyDescent="0.35">
      <c r="A436" s="54"/>
      <c r="B436" s="62"/>
      <c r="C436" s="63" t="s">
        <v>228</v>
      </c>
      <c r="D436" s="69" t="s">
        <v>44</v>
      </c>
      <c r="E436" s="65"/>
      <c r="F436" s="65">
        <v>27</v>
      </c>
      <c r="G436" s="65"/>
      <c r="H436" s="65">
        <f t="shared" si="91"/>
        <v>0</v>
      </c>
      <c r="I436" s="65"/>
      <c r="J436" s="65"/>
      <c r="K436" s="65"/>
      <c r="L436" s="65"/>
      <c r="M436" s="66">
        <f t="shared" ref="M436" si="94">L436+J436+H436</f>
        <v>0</v>
      </c>
    </row>
    <row r="437" spans="1:13" s="61" customFormat="1" ht="30" x14ac:dyDescent="0.35">
      <c r="A437" s="54"/>
      <c r="B437" s="62"/>
      <c r="C437" s="63" t="s">
        <v>229</v>
      </c>
      <c r="D437" s="69" t="s">
        <v>44</v>
      </c>
      <c r="E437" s="65"/>
      <c r="F437" s="65">
        <v>8</v>
      </c>
      <c r="G437" s="65"/>
      <c r="H437" s="65">
        <f t="shared" si="91"/>
        <v>0</v>
      </c>
      <c r="I437" s="65"/>
      <c r="J437" s="65"/>
      <c r="K437" s="65"/>
      <c r="L437" s="65"/>
      <c r="M437" s="66">
        <f>L437+J437+H437</f>
        <v>0</v>
      </c>
    </row>
    <row r="438" spans="1:13" s="61" customFormat="1" ht="18" x14ac:dyDescent="0.35">
      <c r="A438" s="54"/>
      <c r="B438" s="70"/>
      <c r="C438" s="63" t="s">
        <v>40</v>
      </c>
      <c r="D438" s="64" t="s">
        <v>2</v>
      </c>
      <c r="E438" s="65">
        <v>0.33700000000000002</v>
      </c>
      <c r="F438" s="65">
        <f>E438*F418</f>
        <v>548.63600000000008</v>
      </c>
      <c r="G438" s="65"/>
      <c r="H438" s="65">
        <f t="shared" si="91"/>
        <v>0</v>
      </c>
      <c r="I438" s="65"/>
      <c r="J438" s="65"/>
      <c r="K438" s="65"/>
      <c r="L438" s="65"/>
      <c r="M438" s="66">
        <f t="shared" si="90"/>
        <v>0</v>
      </c>
    </row>
    <row r="439" spans="1:13" s="61" customFormat="1" ht="18" x14ac:dyDescent="0.35">
      <c r="A439" s="54"/>
      <c r="B439" s="70"/>
      <c r="C439" s="71" t="s">
        <v>230</v>
      </c>
      <c r="D439" s="64"/>
      <c r="E439" s="65"/>
      <c r="F439" s="65"/>
      <c r="G439" s="65"/>
      <c r="H439" s="65"/>
      <c r="I439" s="65"/>
      <c r="J439" s="65"/>
      <c r="K439" s="65"/>
      <c r="L439" s="65"/>
      <c r="M439" s="66"/>
    </row>
    <row r="440" spans="1:13" s="61" customFormat="1" ht="18" x14ac:dyDescent="0.35">
      <c r="A440" s="54">
        <v>53</v>
      </c>
      <c r="B440" s="55" t="s">
        <v>231</v>
      </c>
      <c r="C440" s="56" t="s">
        <v>232</v>
      </c>
      <c r="D440" s="57" t="s">
        <v>18</v>
      </c>
      <c r="E440" s="58"/>
      <c r="F440" s="58">
        <v>100</v>
      </c>
      <c r="G440" s="59"/>
      <c r="H440" s="59"/>
      <c r="I440" s="59"/>
      <c r="J440" s="59"/>
      <c r="K440" s="59"/>
      <c r="L440" s="59"/>
      <c r="M440" s="60"/>
    </row>
    <row r="441" spans="1:13" s="61" customFormat="1" ht="18" x14ac:dyDescent="0.35">
      <c r="A441" s="54"/>
      <c r="B441" s="72"/>
      <c r="C441" s="63" t="s">
        <v>167</v>
      </c>
      <c r="D441" s="64" t="s">
        <v>233</v>
      </c>
      <c r="E441" s="65">
        <v>0.39</v>
      </c>
      <c r="F441" s="65">
        <f>E441*F440</f>
        <v>39</v>
      </c>
      <c r="G441" s="65"/>
      <c r="H441" s="65"/>
      <c r="I441" s="65"/>
      <c r="J441" s="65">
        <f>I441*F441</f>
        <v>0</v>
      </c>
      <c r="K441" s="65"/>
      <c r="L441" s="65"/>
      <c r="M441" s="66">
        <f>L441+J441+H441</f>
        <v>0</v>
      </c>
    </row>
    <row r="442" spans="1:13" s="61" customFormat="1" ht="18" x14ac:dyDescent="0.35">
      <c r="A442" s="54"/>
      <c r="B442" s="62"/>
      <c r="C442" s="67" t="s">
        <v>19</v>
      </c>
      <c r="D442" s="68" t="s">
        <v>2</v>
      </c>
      <c r="E442" s="65">
        <v>2.1999999999999999E-2</v>
      </c>
      <c r="F442" s="65">
        <f>E442*F440</f>
        <v>2.1999999999999997</v>
      </c>
      <c r="G442" s="65"/>
      <c r="H442" s="65"/>
      <c r="I442" s="65"/>
      <c r="J442" s="65"/>
      <c r="K442" s="65"/>
      <c r="L442" s="65">
        <f>K442*F442</f>
        <v>0</v>
      </c>
      <c r="M442" s="66">
        <f>L442+J442+H442</f>
        <v>0</v>
      </c>
    </row>
    <row r="443" spans="1:13" s="61" customFormat="1" ht="18" x14ac:dyDescent="0.35">
      <c r="A443" s="54"/>
      <c r="B443" s="78"/>
      <c r="C443" s="67" t="s">
        <v>234</v>
      </c>
      <c r="D443" s="69" t="s">
        <v>44</v>
      </c>
      <c r="E443" s="65"/>
      <c r="F443" s="65">
        <f>F440</f>
        <v>100</v>
      </c>
      <c r="G443" s="65"/>
      <c r="H443" s="65">
        <f>G443*F443</f>
        <v>0</v>
      </c>
      <c r="I443" s="65"/>
      <c r="J443" s="65"/>
      <c r="K443" s="65"/>
      <c r="L443" s="65"/>
      <c r="M443" s="66">
        <f>L443+J443+H443</f>
        <v>0</v>
      </c>
    </row>
    <row r="444" spans="1:13" s="61" customFormat="1" ht="18" x14ac:dyDescent="0.35">
      <c r="A444" s="54"/>
      <c r="B444" s="70"/>
      <c r="C444" s="63" t="s">
        <v>40</v>
      </c>
      <c r="D444" s="64" t="s">
        <v>2</v>
      </c>
      <c r="E444" s="65">
        <v>0.159</v>
      </c>
      <c r="F444" s="65">
        <f>E444*F440</f>
        <v>15.9</v>
      </c>
      <c r="G444" s="65"/>
      <c r="H444" s="65">
        <f>G444*F444</f>
        <v>0</v>
      </c>
      <c r="I444" s="65"/>
      <c r="J444" s="65"/>
      <c r="K444" s="65"/>
      <c r="L444" s="65"/>
      <c r="M444" s="66">
        <f>L444+J444+H444</f>
        <v>0</v>
      </c>
    </row>
    <row r="445" spans="1:13" s="61" customFormat="1" ht="18" x14ac:dyDescent="0.35">
      <c r="A445" s="54">
        <v>54</v>
      </c>
      <c r="B445" s="55" t="s">
        <v>235</v>
      </c>
      <c r="C445" s="56" t="s">
        <v>236</v>
      </c>
      <c r="D445" s="57" t="s">
        <v>44</v>
      </c>
      <c r="E445" s="58"/>
      <c r="F445" s="58">
        <v>10</v>
      </c>
      <c r="G445" s="59"/>
      <c r="H445" s="59"/>
      <c r="I445" s="59"/>
      <c r="J445" s="59"/>
      <c r="K445" s="59"/>
      <c r="L445" s="59"/>
      <c r="M445" s="60"/>
    </row>
    <row r="446" spans="1:13" s="61" customFormat="1" ht="18" x14ac:dyDescent="0.35">
      <c r="A446" s="54"/>
      <c r="B446" s="72"/>
      <c r="C446" s="63" t="s">
        <v>167</v>
      </c>
      <c r="D446" s="64" t="s">
        <v>233</v>
      </c>
      <c r="E446" s="65">
        <v>0.9</v>
      </c>
      <c r="F446" s="65">
        <f>E446*F445</f>
        <v>9</v>
      </c>
      <c r="G446" s="65"/>
      <c r="H446" s="65"/>
      <c r="I446" s="65"/>
      <c r="J446" s="65">
        <f>I446*F446</f>
        <v>0</v>
      </c>
      <c r="K446" s="65"/>
      <c r="L446" s="65"/>
      <c r="M446" s="66">
        <f>L446+J446+H446</f>
        <v>0</v>
      </c>
    </row>
    <row r="447" spans="1:13" s="61" customFormat="1" ht="18" x14ac:dyDescent="0.35">
      <c r="A447" s="54"/>
      <c r="B447" s="62"/>
      <c r="C447" s="67" t="s">
        <v>19</v>
      </c>
      <c r="D447" s="68" t="s">
        <v>2</v>
      </c>
      <c r="E447" s="65">
        <v>0.129</v>
      </c>
      <c r="F447" s="65">
        <f>E447*F445</f>
        <v>1.29</v>
      </c>
      <c r="G447" s="65"/>
      <c r="H447" s="65"/>
      <c r="I447" s="65"/>
      <c r="J447" s="65"/>
      <c r="K447" s="65"/>
      <c r="L447" s="65">
        <f>K447*F447</f>
        <v>0</v>
      </c>
      <c r="M447" s="66">
        <f>L447+J447+H447</f>
        <v>0</v>
      </c>
    </row>
    <row r="448" spans="1:13" s="61" customFormat="1" ht="18" x14ac:dyDescent="0.35">
      <c r="A448" s="54"/>
      <c r="B448" s="62" t="s">
        <v>237</v>
      </c>
      <c r="C448" s="67" t="s">
        <v>236</v>
      </c>
      <c r="D448" s="69" t="s">
        <v>44</v>
      </c>
      <c r="E448" s="65"/>
      <c r="F448" s="65">
        <f>F445</f>
        <v>10</v>
      </c>
      <c r="G448" s="65"/>
      <c r="H448" s="65">
        <f>G448*F448</f>
        <v>0</v>
      </c>
      <c r="I448" s="65"/>
      <c r="J448" s="65"/>
      <c r="K448" s="65"/>
      <c r="L448" s="65"/>
      <c r="M448" s="66">
        <f>L448+J448+H448</f>
        <v>0</v>
      </c>
    </row>
    <row r="449" spans="1:19" s="61" customFormat="1" ht="18" x14ac:dyDescent="0.35">
      <c r="A449" s="54"/>
      <c r="B449" s="70"/>
      <c r="C449" s="63" t="s">
        <v>40</v>
      </c>
      <c r="D449" s="64" t="s">
        <v>2</v>
      </c>
      <c r="E449" s="65">
        <v>2.21</v>
      </c>
      <c r="F449" s="65">
        <f>E449*F445</f>
        <v>22.1</v>
      </c>
      <c r="G449" s="65"/>
      <c r="H449" s="65">
        <f>G449*F449</f>
        <v>0</v>
      </c>
      <c r="I449" s="65"/>
      <c r="J449" s="65"/>
      <c r="K449" s="65"/>
      <c r="L449" s="65"/>
      <c r="M449" s="66">
        <f>L449+J449+H449</f>
        <v>0</v>
      </c>
    </row>
    <row r="450" spans="1:19" s="61" customFormat="1" ht="18" x14ac:dyDescent="0.35">
      <c r="A450" s="54">
        <v>55</v>
      </c>
      <c r="B450" s="55"/>
      <c r="C450" s="56" t="s">
        <v>238</v>
      </c>
      <c r="D450" s="57" t="s">
        <v>44</v>
      </c>
      <c r="E450" s="58"/>
      <c r="F450" s="58">
        <v>1</v>
      </c>
      <c r="G450" s="59"/>
      <c r="H450" s="59"/>
      <c r="I450" s="59"/>
      <c r="J450" s="59"/>
      <c r="K450" s="59"/>
      <c r="L450" s="59"/>
      <c r="M450" s="60"/>
    </row>
    <row r="451" spans="1:19" s="61" customFormat="1" ht="18" x14ac:dyDescent="0.35">
      <c r="A451" s="54"/>
      <c r="B451" s="72"/>
      <c r="C451" s="71" t="s">
        <v>239</v>
      </c>
      <c r="D451" s="64"/>
      <c r="E451" s="65"/>
      <c r="F451" s="65"/>
      <c r="G451" s="65"/>
      <c r="H451" s="65"/>
      <c r="I451" s="65"/>
      <c r="J451" s="65"/>
      <c r="K451" s="65"/>
      <c r="L451" s="65"/>
      <c r="M451" s="66"/>
    </row>
    <row r="452" spans="1:19" s="61" customFormat="1" ht="30.75" thickBot="1" x14ac:dyDescent="0.4">
      <c r="A452" s="54">
        <v>56</v>
      </c>
      <c r="B452" s="55"/>
      <c r="C452" s="79" t="s">
        <v>240</v>
      </c>
      <c r="D452" s="68" t="s">
        <v>86</v>
      </c>
      <c r="E452" s="65"/>
      <c r="F452" s="65">
        <v>1</v>
      </c>
      <c r="G452" s="65"/>
      <c r="H452" s="65">
        <f>G452*F452</f>
        <v>0</v>
      </c>
      <c r="I452" s="65"/>
      <c r="J452" s="65">
        <f>I452*F452</f>
        <v>0</v>
      </c>
      <c r="K452" s="65"/>
      <c r="L452" s="65"/>
      <c r="M452" s="66">
        <f>L452+J452+H452</f>
        <v>0</v>
      </c>
    </row>
    <row r="453" spans="1:19" s="3" customFormat="1" ht="15.75" thickBot="1" x14ac:dyDescent="0.3">
      <c r="A453" s="80"/>
      <c r="B453" s="81"/>
      <c r="C453" s="82" t="s">
        <v>241</v>
      </c>
      <c r="D453" s="82"/>
      <c r="E453" s="83"/>
      <c r="F453" s="83"/>
      <c r="G453" s="82"/>
      <c r="H453" s="84">
        <f>SUM(H7:H452)</f>
        <v>0</v>
      </c>
      <c r="I453" s="85"/>
      <c r="J453" s="84">
        <f>SUM(J7:J452)</f>
        <v>0</v>
      </c>
      <c r="K453" s="86"/>
      <c r="L453" s="84">
        <f>SUM(L7:L452)</f>
        <v>0</v>
      </c>
      <c r="M453" s="87">
        <f>SUM(M7:M452)</f>
        <v>0</v>
      </c>
    </row>
    <row r="454" spans="1:19" s="96" customFormat="1" ht="17.45" customHeight="1" x14ac:dyDescent="0.25">
      <c r="A454" s="88"/>
      <c r="B454" s="89"/>
      <c r="C454" s="90" t="s">
        <v>242</v>
      </c>
      <c r="D454" s="91">
        <v>0.01</v>
      </c>
      <c r="E454" s="92"/>
      <c r="F454" s="92"/>
      <c r="G454" s="93"/>
      <c r="H454" s="93"/>
      <c r="I454" s="93"/>
      <c r="J454" s="93"/>
      <c r="K454" s="93"/>
      <c r="L454" s="93"/>
      <c r="M454" s="94">
        <f>H453*D454</f>
        <v>0</v>
      </c>
      <c r="N454" s="95"/>
    </row>
    <row r="455" spans="1:19" s="103" customFormat="1" x14ac:dyDescent="0.25">
      <c r="A455" s="97"/>
      <c r="B455" s="98"/>
      <c r="C455" s="99" t="s">
        <v>243</v>
      </c>
      <c r="D455" s="98"/>
      <c r="E455" s="100"/>
      <c r="F455" s="100"/>
      <c r="G455" s="101"/>
      <c r="H455" s="101"/>
      <c r="I455" s="101"/>
      <c r="J455" s="101"/>
      <c r="K455" s="101"/>
      <c r="L455" s="101"/>
      <c r="M455" s="102">
        <f>M454+M453</f>
        <v>0</v>
      </c>
    </row>
    <row r="456" spans="1:19" s="96" customFormat="1" ht="17.45" customHeight="1" x14ac:dyDescent="0.25">
      <c r="A456" s="104"/>
      <c r="B456" s="105"/>
      <c r="C456" s="106" t="s">
        <v>244</v>
      </c>
      <c r="D456" s="107">
        <v>0.1</v>
      </c>
      <c r="E456" s="32"/>
      <c r="F456" s="32"/>
      <c r="G456" s="108"/>
      <c r="H456" s="108"/>
      <c r="I456" s="108"/>
      <c r="J456" s="108"/>
      <c r="K456" s="108"/>
      <c r="L456" s="108"/>
      <c r="M456" s="109">
        <f>M455*D456</f>
        <v>0</v>
      </c>
      <c r="N456" s="95"/>
    </row>
    <row r="457" spans="1:19" s="103" customFormat="1" x14ac:dyDescent="0.25">
      <c r="A457" s="97"/>
      <c r="B457" s="98"/>
      <c r="C457" s="99" t="s">
        <v>243</v>
      </c>
      <c r="D457" s="98"/>
      <c r="E457" s="100"/>
      <c r="F457" s="100"/>
      <c r="G457" s="101"/>
      <c r="H457" s="101"/>
      <c r="I457" s="101"/>
      <c r="J457" s="101"/>
      <c r="K457" s="101"/>
      <c r="L457" s="101"/>
      <c r="M457" s="102">
        <f>M456+M455</f>
        <v>0</v>
      </c>
    </row>
    <row r="458" spans="1:19" s="96" customFormat="1" x14ac:dyDescent="0.25">
      <c r="A458" s="104"/>
      <c r="B458" s="105"/>
      <c r="C458" s="106" t="s">
        <v>245</v>
      </c>
      <c r="D458" s="107">
        <v>0.08</v>
      </c>
      <c r="E458" s="110"/>
      <c r="F458" s="32"/>
      <c r="G458" s="108"/>
      <c r="H458" s="108"/>
      <c r="I458" s="108"/>
      <c r="J458" s="108"/>
      <c r="K458" s="108"/>
      <c r="L458" s="108"/>
      <c r="M458" s="109">
        <f>M457*D458</f>
        <v>0</v>
      </c>
    </row>
    <row r="459" spans="1:19" s="103" customFormat="1" x14ac:dyDescent="0.25">
      <c r="A459" s="97"/>
      <c r="B459" s="98"/>
      <c r="C459" s="99" t="s">
        <v>243</v>
      </c>
      <c r="D459" s="98"/>
      <c r="E459" s="100"/>
      <c r="F459" s="100"/>
      <c r="G459" s="101"/>
      <c r="H459" s="101"/>
      <c r="I459" s="101"/>
      <c r="J459" s="101"/>
      <c r="K459" s="101"/>
      <c r="L459" s="101"/>
      <c r="M459" s="102">
        <f>M458+M457</f>
        <v>0</v>
      </c>
    </row>
    <row r="460" spans="1:19" s="96" customFormat="1" x14ac:dyDescent="0.25">
      <c r="A460" s="104"/>
      <c r="B460" s="105"/>
      <c r="C460" s="106" t="s">
        <v>246</v>
      </c>
      <c r="D460" s="107">
        <v>0.05</v>
      </c>
      <c r="E460" s="110"/>
      <c r="F460" s="32"/>
      <c r="G460" s="108"/>
      <c r="H460" s="108"/>
      <c r="I460" s="108"/>
      <c r="J460" s="108"/>
      <c r="K460" s="108"/>
      <c r="L460" s="108"/>
      <c r="M460" s="109">
        <f>M459*D460</f>
        <v>0</v>
      </c>
    </row>
    <row r="461" spans="1:19" s="103" customFormat="1" x14ac:dyDescent="0.25">
      <c r="A461" s="97"/>
      <c r="B461" s="98"/>
      <c r="C461" s="99" t="s">
        <v>243</v>
      </c>
      <c r="D461" s="98"/>
      <c r="E461" s="100"/>
      <c r="F461" s="100"/>
      <c r="G461" s="101"/>
      <c r="H461" s="101"/>
      <c r="I461" s="101"/>
      <c r="J461" s="101"/>
      <c r="K461" s="101"/>
      <c r="L461" s="101"/>
      <c r="M461" s="102">
        <f>M460+M459</f>
        <v>0</v>
      </c>
    </row>
    <row r="462" spans="1:19" s="96" customFormat="1" ht="15.75" thickBot="1" x14ac:dyDescent="0.3">
      <c r="A462" s="111"/>
      <c r="B462" s="112"/>
      <c r="C462" s="113" t="s">
        <v>247</v>
      </c>
      <c r="D462" s="114">
        <v>0.18</v>
      </c>
      <c r="E462" s="115"/>
      <c r="F462" s="116"/>
      <c r="G462" s="117"/>
      <c r="H462" s="117"/>
      <c r="I462" s="117"/>
      <c r="J462" s="117"/>
      <c r="K462" s="117"/>
      <c r="L462" s="117"/>
      <c r="M462" s="118">
        <f>M461*D462</f>
        <v>0</v>
      </c>
    </row>
    <row r="463" spans="1:19" s="103" customFormat="1" ht="15.75" thickBot="1" x14ac:dyDescent="0.3">
      <c r="A463" s="80"/>
      <c r="B463" s="81"/>
      <c r="C463" s="82" t="s">
        <v>243</v>
      </c>
      <c r="D463" s="82"/>
      <c r="E463" s="83"/>
      <c r="F463" s="83"/>
      <c r="G463" s="82"/>
      <c r="H463" s="86"/>
      <c r="I463" s="85"/>
      <c r="J463" s="84"/>
      <c r="K463" s="86"/>
      <c r="L463" s="84"/>
      <c r="M463" s="87">
        <f>M462+M461</f>
        <v>0</v>
      </c>
    </row>
    <row r="464" spans="1:19" s="126" customFormat="1" x14ac:dyDescent="0.25">
      <c r="A464" s="119"/>
      <c r="B464" s="120"/>
      <c r="C464" s="120"/>
      <c r="D464" s="121"/>
      <c r="E464" s="122"/>
      <c r="F464" s="122"/>
      <c r="G464" s="123"/>
      <c r="H464" s="124"/>
      <c r="I464" s="124"/>
      <c r="J464" s="124"/>
      <c r="K464" s="124"/>
      <c r="L464" s="124"/>
      <c r="M464" s="124"/>
      <c r="N464" s="125"/>
      <c r="O464" s="125"/>
      <c r="P464" s="125"/>
      <c r="Q464" s="125"/>
      <c r="R464" s="125"/>
      <c r="S464" s="125"/>
    </row>
    <row r="465" spans="1:19" s="126" customFormat="1" x14ac:dyDescent="0.25">
      <c r="A465" s="119"/>
      <c r="B465" s="120"/>
      <c r="C465" s="120"/>
      <c r="D465" s="121"/>
      <c r="E465" s="122"/>
      <c r="F465" s="122"/>
      <c r="G465" s="123"/>
      <c r="H465" s="124"/>
      <c r="I465" s="124"/>
      <c r="J465" s="124"/>
      <c r="K465" s="124"/>
      <c r="L465" s="124"/>
      <c r="M465" s="124"/>
      <c r="N465" s="127"/>
      <c r="O465" s="127"/>
      <c r="P465" s="127"/>
      <c r="Q465" s="127"/>
      <c r="R465" s="127"/>
      <c r="S465" s="127"/>
    </row>
    <row r="466" spans="1:19" s="126" customFormat="1" x14ac:dyDescent="0.25">
      <c r="A466" s="119"/>
      <c r="B466" s="120"/>
      <c r="C466" s="120"/>
      <c r="D466" s="121"/>
      <c r="E466" s="122"/>
      <c r="F466" s="122"/>
      <c r="G466" s="123"/>
      <c r="H466" s="124"/>
      <c r="I466" s="124"/>
      <c r="J466" s="124"/>
      <c r="K466" s="124"/>
      <c r="L466" s="124"/>
      <c r="M466" s="124"/>
      <c r="N466" s="120"/>
      <c r="O466" s="120"/>
      <c r="P466" s="120"/>
      <c r="Q466" s="120"/>
      <c r="R466" s="120"/>
      <c r="S466" s="120"/>
    </row>
    <row r="467" spans="1:19" s="126" customFormat="1" x14ac:dyDescent="0.25">
      <c r="A467" s="119"/>
      <c r="B467" s="120"/>
      <c r="C467" s="120"/>
      <c r="D467" s="121"/>
      <c r="E467" s="122"/>
      <c r="F467" s="122"/>
      <c r="G467" s="123"/>
      <c r="H467" s="124"/>
      <c r="I467" s="124"/>
      <c r="J467" s="124"/>
      <c r="K467" s="124"/>
      <c r="L467" s="124"/>
      <c r="M467" s="124"/>
      <c r="N467" s="125"/>
      <c r="O467" s="125"/>
      <c r="P467" s="125"/>
      <c r="Q467" s="125"/>
      <c r="R467" s="125"/>
      <c r="S467" s="125"/>
    </row>
    <row r="468" spans="1:19" s="126" customFormat="1" x14ac:dyDescent="0.25">
      <c r="A468" s="119"/>
      <c r="B468" s="120"/>
      <c r="C468" s="120"/>
      <c r="D468" s="121"/>
      <c r="E468" s="122"/>
      <c r="F468" s="122"/>
      <c r="G468" s="123"/>
      <c r="H468" s="124"/>
      <c r="I468" s="124"/>
      <c r="J468" s="124"/>
      <c r="K468" s="124"/>
      <c r="L468" s="124"/>
      <c r="M468" s="124"/>
      <c r="N468" s="127"/>
      <c r="O468" s="127"/>
      <c r="P468" s="127"/>
      <c r="Q468" s="127"/>
      <c r="R468" s="127"/>
      <c r="S468" s="127"/>
    </row>
    <row r="469" spans="1:19" s="126" customFormat="1" x14ac:dyDescent="0.25">
      <c r="A469" s="119"/>
      <c r="B469" s="120"/>
      <c r="C469" s="120"/>
      <c r="D469" s="121"/>
      <c r="E469" s="122"/>
      <c r="F469" s="122"/>
      <c r="G469" s="123"/>
      <c r="H469" s="124"/>
      <c r="I469" s="124"/>
      <c r="J469" s="124"/>
      <c r="K469" s="124"/>
      <c r="L469" s="124"/>
      <c r="M469" s="124"/>
      <c r="N469" s="120"/>
      <c r="O469" s="120"/>
      <c r="P469" s="120"/>
      <c r="Q469" s="120"/>
      <c r="R469" s="120"/>
      <c r="S469" s="120"/>
    </row>
    <row r="470" spans="1:19" s="126" customFormat="1" x14ac:dyDescent="0.25">
      <c r="A470" s="119"/>
      <c r="B470" s="120"/>
      <c r="C470" s="120"/>
      <c r="D470" s="121"/>
      <c r="E470" s="122"/>
      <c r="F470" s="122"/>
      <c r="G470" s="123"/>
      <c r="H470" s="124"/>
      <c r="I470" s="124"/>
      <c r="J470" s="124"/>
      <c r="K470" s="124"/>
      <c r="L470" s="124"/>
      <c r="M470" s="124"/>
      <c r="N470" s="125"/>
      <c r="O470" s="125"/>
      <c r="P470" s="125"/>
      <c r="Q470" s="125"/>
      <c r="R470" s="125"/>
      <c r="S470" s="125"/>
    </row>
    <row r="471" spans="1:19" s="126" customFormat="1" x14ac:dyDescent="0.25">
      <c r="A471" s="119"/>
      <c r="B471" s="120"/>
      <c r="C471" s="120"/>
      <c r="D471" s="121"/>
      <c r="E471" s="122"/>
      <c r="F471" s="122"/>
      <c r="G471" s="123"/>
      <c r="H471" s="124"/>
      <c r="I471" s="124"/>
      <c r="J471" s="124"/>
      <c r="K471" s="124"/>
      <c r="L471" s="124"/>
      <c r="M471" s="124"/>
      <c r="N471" s="127"/>
      <c r="O471" s="127"/>
      <c r="P471" s="127"/>
      <c r="Q471" s="127"/>
      <c r="R471" s="127"/>
      <c r="S471" s="127"/>
    </row>
    <row r="472" spans="1:19" s="126" customFormat="1" x14ac:dyDescent="0.25">
      <c r="A472" s="119"/>
      <c r="B472" s="120"/>
      <c r="C472" s="120"/>
      <c r="D472" s="121"/>
      <c r="E472" s="122"/>
      <c r="F472" s="122"/>
      <c r="G472" s="123"/>
      <c r="H472" s="124"/>
      <c r="I472" s="124"/>
      <c r="J472" s="124"/>
      <c r="K472" s="124"/>
      <c r="L472" s="124"/>
      <c r="M472" s="124"/>
      <c r="N472" s="120"/>
      <c r="O472" s="120"/>
      <c r="P472" s="120"/>
      <c r="Q472" s="120"/>
      <c r="R472" s="120"/>
      <c r="S472" s="120"/>
    </row>
    <row r="473" spans="1:19" s="126" customFormat="1" x14ac:dyDescent="0.25">
      <c r="A473" s="119"/>
      <c r="B473" s="120"/>
      <c r="C473" s="120"/>
      <c r="D473" s="121"/>
      <c r="E473" s="122"/>
      <c r="F473" s="122"/>
      <c r="G473" s="123"/>
      <c r="H473" s="124"/>
      <c r="I473" s="124"/>
      <c r="J473" s="124"/>
      <c r="K473" s="124"/>
      <c r="L473" s="124"/>
      <c r="M473" s="124"/>
      <c r="N473" s="125"/>
      <c r="O473" s="125"/>
      <c r="P473" s="125"/>
      <c r="Q473" s="125"/>
      <c r="R473" s="125"/>
      <c r="S473" s="125"/>
    </row>
    <row r="474" spans="1:19" s="126" customFormat="1" x14ac:dyDescent="0.25">
      <c r="A474" s="119"/>
      <c r="B474" s="120"/>
      <c r="C474" s="120"/>
      <c r="D474" s="121"/>
      <c r="E474" s="122"/>
      <c r="F474" s="122"/>
      <c r="G474" s="123"/>
      <c r="H474" s="124"/>
      <c r="I474" s="124"/>
      <c r="J474" s="124"/>
      <c r="K474" s="124"/>
      <c r="L474" s="124"/>
      <c r="M474" s="124"/>
      <c r="N474" s="127"/>
      <c r="O474" s="127"/>
      <c r="P474" s="127"/>
      <c r="Q474" s="127"/>
      <c r="R474" s="127"/>
      <c r="S474" s="127"/>
    </row>
    <row r="475" spans="1:19" s="126" customFormat="1" x14ac:dyDescent="0.25">
      <c r="A475" s="119"/>
      <c r="B475" s="120"/>
      <c r="C475" s="120"/>
      <c r="D475" s="121"/>
      <c r="E475" s="122"/>
      <c r="F475" s="122"/>
      <c r="G475" s="123"/>
      <c r="H475" s="124"/>
      <c r="I475" s="124"/>
      <c r="J475" s="124"/>
      <c r="K475" s="124"/>
      <c r="L475" s="124"/>
      <c r="M475" s="124"/>
      <c r="N475" s="120"/>
      <c r="O475" s="120"/>
      <c r="P475" s="120"/>
      <c r="Q475" s="120"/>
      <c r="R475" s="120"/>
      <c r="S475" s="120"/>
    </row>
    <row r="476" spans="1:19" s="126" customFormat="1" x14ac:dyDescent="0.25">
      <c r="A476" s="119"/>
      <c r="B476" s="120"/>
      <c r="C476" s="120"/>
      <c r="D476" s="121"/>
      <c r="E476" s="122"/>
      <c r="F476" s="122"/>
      <c r="G476" s="123"/>
      <c r="H476" s="124"/>
      <c r="I476" s="124"/>
      <c r="J476" s="124"/>
      <c r="K476" s="124"/>
      <c r="L476" s="124"/>
      <c r="M476" s="124"/>
      <c r="N476" s="125"/>
      <c r="O476" s="125"/>
      <c r="P476" s="125"/>
      <c r="Q476" s="125"/>
      <c r="R476" s="125"/>
      <c r="S476" s="125"/>
    </row>
    <row r="477" spans="1:19" x14ac:dyDescent="0.25">
      <c r="G477" s="123"/>
      <c r="N477" s="127"/>
      <c r="O477" s="127"/>
      <c r="P477" s="127"/>
      <c r="Q477" s="127"/>
      <c r="R477" s="127"/>
      <c r="S477" s="127"/>
    </row>
    <row r="478" spans="1:19" x14ac:dyDescent="0.25">
      <c r="G478" s="123"/>
    </row>
    <row r="479" spans="1:19" x14ac:dyDescent="0.25">
      <c r="G479" s="123"/>
      <c r="N479" s="125"/>
      <c r="O479" s="125"/>
      <c r="P479" s="125"/>
      <c r="Q479" s="125"/>
      <c r="R479" s="125"/>
      <c r="S479" s="125"/>
    </row>
    <row r="480" spans="1:19" x14ac:dyDescent="0.25">
      <c r="G480" s="123"/>
      <c r="N480" s="127"/>
      <c r="O480" s="127"/>
      <c r="P480" s="127"/>
      <c r="Q480" s="127"/>
      <c r="R480" s="127"/>
      <c r="S480" s="127"/>
    </row>
    <row r="481" spans="3:19" x14ac:dyDescent="0.25">
      <c r="G481" s="123"/>
    </row>
    <row r="482" spans="3:19" x14ac:dyDescent="0.25">
      <c r="G482" s="123"/>
      <c r="N482" s="125"/>
      <c r="O482" s="125"/>
      <c r="P482" s="125"/>
      <c r="Q482" s="125"/>
      <c r="R482" s="125"/>
      <c r="S482" s="125"/>
    </row>
    <row r="483" spans="3:19" x14ac:dyDescent="0.25">
      <c r="G483" s="123"/>
      <c r="N483" s="127"/>
      <c r="O483" s="127"/>
      <c r="P483" s="127"/>
      <c r="Q483" s="127"/>
      <c r="R483" s="127"/>
      <c r="S483" s="127"/>
    </row>
    <row r="484" spans="3:19" x14ac:dyDescent="0.25">
      <c r="G484" s="123"/>
    </row>
    <row r="485" spans="3:19" x14ac:dyDescent="0.25">
      <c r="G485" s="123"/>
      <c r="N485" s="125"/>
      <c r="O485" s="125"/>
      <c r="P485" s="125"/>
      <c r="Q485" s="125"/>
      <c r="R485" s="125"/>
      <c r="S485" s="125"/>
    </row>
    <row r="486" spans="3:19" x14ac:dyDescent="0.25">
      <c r="G486" s="123"/>
      <c r="H486" s="123"/>
      <c r="I486" s="123"/>
      <c r="J486" s="123"/>
      <c r="K486" s="123"/>
      <c r="L486" s="123"/>
      <c r="M486" s="123"/>
      <c r="N486" s="127"/>
      <c r="O486" s="127"/>
      <c r="P486" s="127"/>
      <c r="Q486" s="127"/>
      <c r="R486" s="127"/>
      <c r="S486" s="127"/>
    </row>
    <row r="487" spans="3:19" x14ac:dyDescent="0.25">
      <c r="G487" s="123"/>
      <c r="H487" s="123"/>
      <c r="I487" s="123"/>
      <c r="J487" s="123"/>
      <c r="K487" s="123"/>
      <c r="L487" s="123"/>
      <c r="M487" s="123"/>
    </row>
    <row r="488" spans="3:19" x14ac:dyDescent="0.25">
      <c r="G488" s="123"/>
      <c r="H488" s="123"/>
      <c r="I488" s="123"/>
      <c r="J488" s="123"/>
      <c r="K488" s="123"/>
      <c r="L488" s="123"/>
      <c r="M488" s="123"/>
      <c r="N488" s="125"/>
      <c r="O488" s="125"/>
      <c r="P488" s="125"/>
      <c r="Q488" s="125"/>
      <c r="R488" s="125"/>
      <c r="S488" s="125"/>
    </row>
    <row r="489" spans="3:19" x14ac:dyDescent="0.25">
      <c r="G489" s="123"/>
      <c r="H489" s="123"/>
      <c r="I489" s="123"/>
      <c r="J489" s="123"/>
      <c r="K489" s="123"/>
      <c r="L489" s="123"/>
      <c r="M489" s="123"/>
      <c r="N489" s="127"/>
      <c r="O489" s="127"/>
      <c r="P489" s="127"/>
      <c r="Q489" s="127"/>
      <c r="R489" s="127"/>
      <c r="S489" s="127"/>
    </row>
    <row r="490" spans="3:19" x14ac:dyDescent="0.25">
      <c r="G490" s="123"/>
      <c r="H490" s="123"/>
      <c r="I490" s="123"/>
      <c r="J490" s="123"/>
      <c r="K490" s="123"/>
      <c r="L490" s="123"/>
      <c r="M490" s="123"/>
    </row>
    <row r="491" spans="3:19" x14ac:dyDescent="0.25">
      <c r="G491" s="123"/>
      <c r="H491" s="123"/>
      <c r="I491" s="123"/>
      <c r="J491" s="123"/>
      <c r="K491" s="123"/>
      <c r="L491" s="123"/>
      <c r="M491" s="123"/>
      <c r="N491" s="125"/>
      <c r="O491" s="125"/>
      <c r="P491" s="125"/>
      <c r="Q491" s="125"/>
      <c r="R491" s="125"/>
      <c r="S491" s="125"/>
    </row>
    <row r="492" spans="3:19" x14ac:dyDescent="0.25">
      <c r="G492" s="123"/>
      <c r="H492" s="123"/>
      <c r="I492" s="123"/>
      <c r="J492" s="123"/>
      <c r="K492" s="123"/>
      <c r="L492" s="123"/>
      <c r="M492" s="123"/>
      <c r="N492" s="127"/>
      <c r="O492" s="127"/>
      <c r="P492" s="127"/>
      <c r="Q492" s="127"/>
      <c r="R492" s="127"/>
      <c r="S492" s="127"/>
    </row>
    <row r="493" spans="3:19" x14ac:dyDescent="0.25">
      <c r="G493" s="123"/>
      <c r="H493" s="123"/>
      <c r="I493" s="123"/>
      <c r="J493" s="123"/>
      <c r="K493" s="123"/>
      <c r="L493" s="123"/>
      <c r="M493" s="123"/>
    </row>
    <row r="494" spans="3:19" x14ac:dyDescent="0.25">
      <c r="D494" s="120"/>
      <c r="E494" s="128"/>
      <c r="G494" s="7"/>
      <c r="H494" s="123"/>
      <c r="I494" s="123"/>
      <c r="J494" s="129"/>
      <c r="K494" s="123"/>
      <c r="L494" s="129"/>
      <c r="M494" s="123"/>
    </row>
    <row r="495" spans="3:19" x14ac:dyDescent="0.25">
      <c r="D495" s="120"/>
      <c r="E495" s="128"/>
      <c r="G495" s="123"/>
      <c r="H495" s="123"/>
      <c r="I495" s="123"/>
      <c r="J495" s="123"/>
      <c r="K495" s="123"/>
      <c r="L495" s="123"/>
      <c r="M495" s="123"/>
    </row>
    <row r="496" spans="3:19" x14ac:dyDescent="0.25">
      <c r="C496" s="130"/>
      <c r="D496" s="120"/>
      <c r="E496" s="128"/>
      <c r="G496" s="123"/>
      <c r="H496" s="123"/>
      <c r="I496" s="123"/>
      <c r="J496" s="123"/>
      <c r="K496" s="123"/>
      <c r="L496" s="123"/>
      <c r="M496" s="123"/>
    </row>
    <row r="497" spans="3:13" x14ac:dyDescent="0.25">
      <c r="C497" s="130"/>
      <c r="D497" s="120"/>
      <c r="E497" s="128"/>
      <c r="G497" s="123"/>
      <c r="H497" s="123"/>
      <c r="I497" s="123"/>
      <c r="J497" s="123"/>
      <c r="K497" s="123"/>
      <c r="L497" s="123"/>
      <c r="M497" s="123"/>
    </row>
    <row r="498" spans="3:13" x14ac:dyDescent="0.25">
      <c r="D498" s="120"/>
      <c r="E498" s="128"/>
      <c r="G498" s="123"/>
      <c r="H498" s="123"/>
      <c r="I498" s="123"/>
      <c r="J498" s="123"/>
      <c r="K498" s="123"/>
      <c r="L498" s="123"/>
      <c r="M498" s="123"/>
    </row>
    <row r="499" spans="3:13" x14ac:dyDescent="0.25">
      <c r="C499" s="130"/>
      <c r="D499" s="120"/>
      <c r="E499" s="128"/>
      <c r="G499" s="123"/>
      <c r="H499" s="123"/>
      <c r="I499" s="123"/>
      <c r="J499" s="123"/>
      <c r="K499" s="123"/>
      <c r="L499" s="123"/>
      <c r="M499" s="123"/>
    </row>
    <row r="500" spans="3:13" x14ac:dyDescent="0.25">
      <c r="C500" s="130"/>
      <c r="D500" s="120"/>
      <c r="E500" s="128"/>
      <c r="G500" s="123"/>
      <c r="H500" s="123"/>
      <c r="I500" s="123"/>
      <c r="J500" s="123"/>
      <c r="K500" s="123"/>
      <c r="L500" s="123"/>
      <c r="M500" s="123"/>
    </row>
    <row r="501" spans="3:13" x14ac:dyDescent="0.25">
      <c r="D501" s="120"/>
      <c r="E501" s="128"/>
      <c r="G501" s="123"/>
      <c r="H501" s="123"/>
      <c r="I501" s="123"/>
      <c r="J501" s="123"/>
      <c r="K501" s="123"/>
      <c r="L501" s="123"/>
      <c r="M501" s="123"/>
    </row>
    <row r="502" spans="3:13" x14ac:dyDescent="0.25">
      <c r="C502" s="130"/>
      <c r="D502" s="120"/>
      <c r="E502" s="128"/>
      <c r="G502" s="123"/>
      <c r="H502" s="123"/>
      <c r="I502" s="123"/>
      <c r="J502" s="123"/>
      <c r="K502" s="123"/>
      <c r="L502" s="123"/>
      <c r="M502" s="123"/>
    </row>
    <row r="503" spans="3:13" x14ac:dyDescent="0.25">
      <c r="C503" s="130"/>
      <c r="D503" s="120"/>
      <c r="E503" s="128"/>
      <c r="G503" s="123"/>
      <c r="H503" s="123"/>
      <c r="I503" s="123"/>
      <c r="J503" s="123"/>
      <c r="K503" s="123"/>
      <c r="L503" s="123"/>
      <c r="M503" s="123"/>
    </row>
    <row r="504" spans="3:13" x14ac:dyDescent="0.25">
      <c r="D504" s="120"/>
      <c r="E504" s="128"/>
      <c r="G504" s="123"/>
      <c r="H504" s="123"/>
      <c r="I504" s="123"/>
      <c r="J504" s="123"/>
      <c r="K504" s="123"/>
      <c r="L504" s="123"/>
      <c r="M504" s="123"/>
    </row>
    <row r="505" spans="3:13" x14ac:dyDescent="0.25">
      <c r="C505" s="130"/>
      <c r="D505" s="120"/>
      <c r="E505" s="128"/>
      <c r="G505" s="123"/>
      <c r="H505" s="123"/>
      <c r="I505" s="123"/>
      <c r="J505" s="123"/>
      <c r="K505" s="123"/>
      <c r="L505" s="123"/>
      <c r="M505" s="123"/>
    </row>
    <row r="506" spans="3:13" x14ac:dyDescent="0.25">
      <c r="C506" s="130"/>
      <c r="D506" s="120"/>
      <c r="E506" s="128"/>
      <c r="G506" s="123"/>
      <c r="H506" s="123"/>
      <c r="I506" s="123"/>
      <c r="J506" s="123"/>
      <c r="K506" s="123"/>
      <c r="L506" s="123"/>
      <c r="M506" s="123"/>
    </row>
    <row r="507" spans="3:13" x14ac:dyDescent="0.25">
      <c r="D507" s="120"/>
      <c r="E507" s="128"/>
      <c r="G507" s="123"/>
      <c r="H507" s="123"/>
      <c r="I507" s="123"/>
      <c r="J507" s="123"/>
      <c r="K507" s="123"/>
      <c r="L507" s="123"/>
      <c r="M507" s="123"/>
    </row>
    <row r="508" spans="3:13" x14ac:dyDescent="0.25">
      <c r="C508" s="130"/>
      <c r="D508" s="120"/>
      <c r="E508" s="128"/>
      <c r="G508" s="123"/>
      <c r="H508" s="123"/>
      <c r="I508" s="123"/>
      <c r="J508" s="123"/>
      <c r="K508" s="123"/>
      <c r="L508" s="123"/>
      <c r="M508" s="123"/>
    </row>
    <row r="509" spans="3:13" x14ac:dyDescent="0.25">
      <c r="C509" s="130"/>
      <c r="D509" s="120"/>
      <c r="E509" s="128"/>
      <c r="G509" s="123"/>
      <c r="H509" s="123"/>
      <c r="I509" s="123"/>
      <c r="J509" s="123"/>
      <c r="K509" s="123"/>
      <c r="L509" s="123"/>
      <c r="M509" s="123"/>
    </row>
    <row r="510" spans="3:13" x14ac:dyDescent="0.25">
      <c r="C510" s="131"/>
      <c r="D510" s="120"/>
      <c r="E510" s="128"/>
      <c r="G510" s="123"/>
      <c r="H510" s="123"/>
      <c r="I510" s="123"/>
      <c r="J510" s="123"/>
      <c r="K510" s="123"/>
      <c r="L510" s="123"/>
      <c r="M510" s="123"/>
    </row>
    <row r="511" spans="3:13" x14ac:dyDescent="0.25">
      <c r="G511" s="123"/>
      <c r="H511" s="123"/>
      <c r="I511" s="123"/>
      <c r="J511" s="123"/>
      <c r="K511" s="123"/>
      <c r="L511" s="123"/>
      <c r="M511" s="123"/>
    </row>
    <row r="512" spans="3:13" x14ac:dyDescent="0.25">
      <c r="G512" s="123"/>
      <c r="H512" s="123"/>
      <c r="I512" s="123"/>
      <c r="J512" s="123"/>
      <c r="K512" s="123"/>
      <c r="L512" s="123"/>
      <c r="M512" s="123"/>
    </row>
    <row r="513" spans="1:13" x14ac:dyDescent="0.25">
      <c r="G513" s="123"/>
      <c r="H513" s="123"/>
      <c r="I513" s="123"/>
      <c r="J513" s="123"/>
      <c r="K513" s="123"/>
      <c r="L513" s="123"/>
      <c r="M513" s="123"/>
    </row>
    <row r="514" spans="1:13" x14ac:dyDescent="0.25">
      <c r="G514" s="123"/>
      <c r="H514" s="123"/>
      <c r="I514" s="123"/>
      <c r="J514" s="123"/>
      <c r="K514" s="123"/>
      <c r="L514" s="123"/>
      <c r="M514" s="123"/>
    </row>
    <row r="515" spans="1:13" x14ac:dyDescent="0.25">
      <c r="G515" s="123"/>
      <c r="H515" s="123"/>
      <c r="I515" s="123"/>
      <c r="J515" s="123"/>
      <c r="K515" s="123"/>
      <c r="L515" s="123"/>
      <c r="M515" s="123"/>
    </row>
    <row r="516" spans="1:13" x14ac:dyDescent="0.25">
      <c r="G516" s="123"/>
      <c r="H516" s="123"/>
      <c r="I516" s="123"/>
      <c r="J516" s="123"/>
      <c r="K516" s="123"/>
      <c r="L516" s="123"/>
      <c r="M516" s="123"/>
    </row>
    <row r="517" spans="1:13" x14ac:dyDescent="0.25">
      <c r="G517" s="123"/>
      <c r="H517" s="123"/>
      <c r="I517" s="123"/>
      <c r="J517" s="123"/>
      <c r="K517" s="123"/>
      <c r="L517" s="123"/>
      <c r="M517" s="123"/>
    </row>
    <row r="518" spans="1:13" x14ac:dyDescent="0.25">
      <c r="G518" s="123"/>
    </row>
    <row r="519" spans="1:13" x14ac:dyDescent="0.25">
      <c r="G519" s="123"/>
    </row>
    <row r="520" spans="1:13" x14ac:dyDescent="0.25">
      <c r="G520" s="123"/>
    </row>
    <row r="521" spans="1:13" x14ac:dyDescent="0.25">
      <c r="G521" s="123"/>
    </row>
    <row r="522" spans="1:13" x14ac:dyDescent="0.25">
      <c r="G522" s="123"/>
    </row>
    <row r="523" spans="1:13" x14ac:dyDescent="0.25">
      <c r="G523" s="123"/>
    </row>
    <row r="524" spans="1:13" x14ac:dyDescent="0.25">
      <c r="G524" s="123"/>
    </row>
    <row r="525" spans="1:13" s="132" customFormat="1" x14ac:dyDescent="0.25">
      <c r="A525" s="119"/>
      <c r="B525" s="120"/>
      <c r="C525" s="120"/>
      <c r="D525" s="121"/>
      <c r="E525" s="122"/>
      <c r="F525" s="122"/>
      <c r="G525" s="123"/>
      <c r="H525" s="124"/>
      <c r="I525" s="124"/>
      <c r="J525" s="124"/>
      <c r="K525" s="124"/>
      <c r="L525" s="124"/>
      <c r="M525" s="124"/>
    </row>
    <row r="526" spans="1:13" s="132" customFormat="1" x14ac:dyDescent="0.25">
      <c r="A526" s="119"/>
      <c r="B526" s="120"/>
      <c r="C526" s="120"/>
      <c r="D526" s="121"/>
      <c r="E526" s="122"/>
      <c r="F526" s="122"/>
      <c r="G526" s="123"/>
      <c r="H526" s="124"/>
      <c r="I526" s="124"/>
      <c r="J526" s="124"/>
      <c r="K526" s="124"/>
      <c r="L526" s="124"/>
      <c r="M526" s="124"/>
    </row>
    <row r="527" spans="1:13" s="132" customFormat="1" x14ac:dyDescent="0.25">
      <c r="A527" s="119"/>
      <c r="B527" s="120"/>
      <c r="C527" s="120"/>
      <c r="D527" s="121"/>
      <c r="E527" s="122"/>
      <c r="F527" s="122"/>
      <c r="G527" s="123"/>
      <c r="H527" s="124"/>
      <c r="I527" s="124"/>
      <c r="J527" s="124"/>
      <c r="K527" s="124"/>
      <c r="L527" s="124"/>
      <c r="M527" s="124"/>
    </row>
    <row r="528" spans="1:13" s="132" customFormat="1" x14ac:dyDescent="0.25">
      <c r="A528" s="119"/>
      <c r="B528" s="120"/>
      <c r="C528" s="120"/>
      <c r="D528" s="121"/>
      <c r="E528" s="122"/>
      <c r="F528" s="122"/>
      <c r="G528" s="123"/>
      <c r="H528" s="124"/>
      <c r="I528" s="124"/>
      <c r="J528" s="124"/>
      <c r="K528" s="124"/>
      <c r="L528" s="124"/>
      <c r="M528" s="124"/>
    </row>
    <row r="529" spans="1:13" s="132" customFormat="1" x14ac:dyDescent="0.25">
      <c r="A529" s="119"/>
      <c r="B529" s="120"/>
      <c r="C529" s="120"/>
      <c r="D529" s="121"/>
      <c r="E529" s="122"/>
      <c r="F529" s="122"/>
      <c r="G529" s="123"/>
      <c r="H529" s="124"/>
      <c r="I529" s="124"/>
      <c r="J529" s="124"/>
      <c r="K529" s="124"/>
      <c r="L529" s="124"/>
      <c r="M529" s="124"/>
    </row>
    <row r="530" spans="1:13" s="132" customFormat="1" x14ac:dyDescent="0.25">
      <c r="A530" s="119"/>
      <c r="B530" s="120"/>
      <c r="C530" s="120"/>
      <c r="D530" s="121"/>
      <c r="E530" s="122"/>
      <c r="F530" s="122"/>
      <c r="G530" s="123"/>
      <c r="H530" s="124"/>
      <c r="I530" s="124"/>
      <c r="J530" s="124"/>
      <c r="K530" s="124"/>
      <c r="L530" s="124"/>
      <c r="M530" s="124"/>
    </row>
    <row r="531" spans="1:13" s="132" customFormat="1" x14ac:dyDescent="0.25">
      <c r="A531" s="119"/>
      <c r="B531" s="120"/>
      <c r="C531" s="120"/>
      <c r="D531" s="121"/>
      <c r="E531" s="122"/>
      <c r="F531" s="122"/>
      <c r="G531" s="123"/>
      <c r="H531" s="124"/>
      <c r="I531" s="124"/>
      <c r="J531" s="124"/>
      <c r="K531" s="124"/>
      <c r="L531" s="124"/>
      <c r="M531" s="124"/>
    </row>
    <row r="532" spans="1:13" s="132" customFormat="1" x14ac:dyDescent="0.25">
      <c r="A532" s="119"/>
      <c r="B532" s="120"/>
      <c r="C532" s="120"/>
      <c r="D532" s="121"/>
      <c r="E532" s="122"/>
      <c r="F532" s="122"/>
      <c r="G532" s="123"/>
      <c r="H532" s="124"/>
      <c r="I532" s="124"/>
      <c r="J532" s="124"/>
      <c r="K532" s="124"/>
      <c r="L532" s="124"/>
      <c r="M532" s="124"/>
    </row>
    <row r="533" spans="1:13" s="132" customFormat="1" x14ac:dyDescent="0.25">
      <c r="A533" s="119"/>
      <c r="B533" s="120"/>
      <c r="C533" s="120"/>
      <c r="D533" s="121"/>
      <c r="E533" s="122"/>
      <c r="F533" s="122"/>
      <c r="G533" s="123"/>
      <c r="H533" s="124"/>
      <c r="I533" s="124"/>
      <c r="J533" s="124"/>
      <c r="K533" s="124"/>
      <c r="L533" s="124"/>
      <c r="M533" s="124"/>
    </row>
    <row r="534" spans="1:13" s="132" customFormat="1" x14ac:dyDescent="0.25">
      <c r="A534" s="119"/>
      <c r="B534" s="120"/>
      <c r="C534" s="120"/>
      <c r="D534" s="121"/>
      <c r="E534" s="122"/>
      <c r="F534" s="122"/>
      <c r="G534" s="123"/>
      <c r="H534" s="124"/>
      <c r="I534" s="124"/>
      <c r="J534" s="124"/>
      <c r="K534" s="124"/>
      <c r="L534" s="124"/>
      <c r="M534" s="124"/>
    </row>
    <row r="535" spans="1:13" s="132" customFormat="1" x14ac:dyDescent="0.25">
      <c r="A535" s="119"/>
      <c r="B535" s="120"/>
      <c r="C535" s="120"/>
      <c r="D535" s="121"/>
      <c r="E535" s="122"/>
      <c r="F535" s="122"/>
      <c r="G535" s="123"/>
      <c r="H535" s="124"/>
      <c r="I535" s="124"/>
      <c r="J535" s="124"/>
      <c r="K535" s="124"/>
      <c r="L535" s="124"/>
      <c r="M535" s="124"/>
    </row>
    <row r="536" spans="1:13" s="132" customFormat="1" x14ac:dyDescent="0.25">
      <c r="A536" s="119"/>
      <c r="B536" s="120"/>
      <c r="C536" s="120"/>
      <c r="D536" s="121"/>
      <c r="E536" s="122"/>
      <c r="F536" s="122"/>
      <c r="G536" s="123"/>
      <c r="H536" s="124"/>
      <c r="I536" s="124"/>
      <c r="J536" s="124"/>
      <c r="K536" s="124"/>
      <c r="L536" s="124"/>
      <c r="M536" s="124"/>
    </row>
    <row r="537" spans="1:13" s="132" customFormat="1" x14ac:dyDescent="0.25">
      <c r="A537" s="119"/>
      <c r="B537" s="120"/>
      <c r="C537" s="120"/>
      <c r="D537" s="121"/>
      <c r="E537" s="122"/>
      <c r="F537" s="122"/>
      <c r="G537" s="123"/>
      <c r="H537" s="124"/>
      <c r="I537" s="124"/>
      <c r="J537" s="124"/>
      <c r="K537" s="124"/>
      <c r="L537" s="124"/>
      <c r="M537" s="124"/>
    </row>
    <row r="538" spans="1:13" s="132" customFormat="1" x14ac:dyDescent="0.25">
      <c r="A538" s="119"/>
      <c r="B538" s="120"/>
      <c r="C538" s="120"/>
      <c r="D538" s="121"/>
      <c r="E538" s="122"/>
      <c r="F538" s="122"/>
      <c r="G538" s="123"/>
      <c r="H538" s="124"/>
      <c r="I538" s="124"/>
      <c r="J538" s="124"/>
      <c r="K538" s="124"/>
      <c r="L538" s="124"/>
      <c r="M538" s="124"/>
    </row>
    <row r="539" spans="1:13" s="132" customFormat="1" x14ac:dyDescent="0.25">
      <c r="A539" s="119"/>
      <c r="B539" s="120"/>
      <c r="C539" s="120"/>
      <c r="D539" s="121"/>
      <c r="E539" s="122"/>
      <c r="F539" s="122"/>
      <c r="G539" s="123"/>
      <c r="H539" s="124"/>
      <c r="I539" s="124"/>
      <c r="J539" s="124"/>
      <c r="K539" s="124"/>
      <c r="L539" s="124"/>
      <c r="M539" s="124"/>
    </row>
    <row r="540" spans="1:13" s="132" customFormat="1" x14ac:dyDescent="0.25">
      <c r="A540" s="119"/>
      <c r="B540" s="120"/>
      <c r="C540" s="120"/>
      <c r="D540" s="121"/>
      <c r="E540" s="122"/>
      <c r="F540" s="122"/>
      <c r="G540" s="123"/>
      <c r="H540" s="124"/>
      <c r="I540" s="124"/>
      <c r="J540" s="124"/>
      <c r="K540" s="124"/>
      <c r="L540" s="124"/>
      <c r="M540" s="124"/>
    </row>
    <row r="541" spans="1:13" s="132" customFormat="1" x14ac:dyDescent="0.25">
      <c r="A541" s="119"/>
      <c r="B541" s="120"/>
      <c r="C541" s="120"/>
      <c r="D541" s="121"/>
      <c r="E541" s="122"/>
      <c r="F541" s="122"/>
      <c r="G541" s="123"/>
      <c r="H541" s="124"/>
      <c r="I541" s="124"/>
      <c r="J541" s="124"/>
      <c r="K541" s="124"/>
      <c r="L541" s="124"/>
      <c r="M541" s="124"/>
    </row>
    <row r="542" spans="1:13" s="132" customFormat="1" x14ac:dyDescent="0.25">
      <c r="A542" s="119"/>
      <c r="B542" s="120"/>
      <c r="C542" s="120"/>
      <c r="D542" s="121"/>
      <c r="E542" s="122"/>
      <c r="F542" s="122"/>
      <c r="G542" s="123"/>
      <c r="H542" s="124"/>
      <c r="I542" s="124"/>
      <c r="J542" s="124"/>
      <c r="K542" s="124"/>
      <c r="L542" s="124"/>
      <c r="M542" s="124"/>
    </row>
    <row r="543" spans="1:13" s="132" customFormat="1" x14ac:dyDescent="0.25">
      <c r="A543" s="119"/>
      <c r="B543" s="120"/>
      <c r="C543" s="120"/>
      <c r="D543" s="121"/>
      <c r="E543" s="122"/>
      <c r="F543" s="122"/>
      <c r="G543" s="123"/>
      <c r="H543" s="124"/>
      <c r="I543" s="124"/>
      <c r="J543" s="124"/>
      <c r="K543" s="124"/>
      <c r="L543" s="124"/>
      <c r="M543" s="124"/>
    </row>
    <row r="544" spans="1:13" s="132" customFormat="1" x14ac:dyDescent="0.25">
      <c r="A544" s="119"/>
      <c r="B544" s="120"/>
      <c r="C544" s="120"/>
      <c r="D544" s="121"/>
      <c r="E544" s="122"/>
      <c r="F544" s="122"/>
      <c r="G544" s="123"/>
      <c r="H544" s="124"/>
      <c r="I544" s="124"/>
      <c r="J544" s="124"/>
      <c r="K544" s="124"/>
      <c r="L544" s="124"/>
      <c r="M544" s="124"/>
    </row>
    <row r="545" spans="1:13" s="132" customFormat="1" x14ac:dyDescent="0.25">
      <c r="A545" s="119"/>
      <c r="B545" s="120"/>
      <c r="C545" s="120"/>
      <c r="D545" s="121"/>
      <c r="E545" s="122"/>
      <c r="F545" s="122"/>
      <c r="G545" s="123"/>
      <c r="H545" s="124"/>
      <c r="I545" s="124"/>
      <c r="J545" s="124"/>
      <c r="K545" s="124"/>
      <c r="L545" s="124"/>
      <c r="M545" s="124"/>
    </row>
    <row r="546" spans="1:13" s="132" customFormat="1" x14ac:dyDescent="0.25">
      <c r="A546" s="119"/>
      <c r="B546" s="120"/>
      <c r="C546" s="120"/>
      <c r="D546" s="121"/>
      <c r="E546" s="122"/>
      <c r="F546" s="122"/>
      <c r="G546" s="123"/>
      <c r="H546" s="124"/>
      <c r="I546" s="124"/>
      <c r="J546" s="124"/>
      <c r="K546" s="124"/>
      <c r="L546" s="124"/>
      <c r="M546" s="124"/>
    </row>
    <row r="547" spans="1:13" s="132" customFormat="1" x14ac:dyDescent="0.25">
      <c r="A547" s="119"/>
      <c r="B547" s="120"/>
      <c r="C547" s="120"/>
      <c r="D547" s="121"/>
      <c r="E547" s="122"/>
      <c r="F547" s="122"/>
      <c r="G547" s="123"/>
      <c r="H547" s="124"/>
      <c r="I547" s="124"/>
      <c r="J547" s="124"/>
      <c r="K547" s="124"/>
      <c r="L547" s="124"/>
      <c r="M547" s="124"/>
    </row>
    <row r="548" spans="1:13" s="132" customFormat="1" x14ac:dyDescent="0.25">
      <c r="A548" s="119"/>
      <c r="B548" s="120"/>
      <c r="C548" s="120"/>
      <c r="D548" s="121"/>
      <c r="E548" s="122"/>
      <c r="F548" s="122"/>
      <c r="G548" s="123"/>
      <c r="H548" s="124"/>
      <c r="I548" s="124"/>
      <c r="J548" s="124"/>
      <c r="K548" s="124"/>
      <c r="L548" s="124"/>
      <c r="M548" s="124"/>
    </row>
    <row r="549" spans="1:13" s="132" customFormat="1" x14ac:dyDescent="0.25">
      <c r="A549" s="119"/>
      <c r="B549" s="120"/>
      <c r="C549" s="120"/>
      <c r="D549" s="121"/>
      <c r="E549" s="122"/>
      <c r="F549" s="122"/>
      <c r="G549" s="123"/>
      <c r="H549" s="124"/>
      <c r="I549" s="124"/>
      <c r="J549" s="124"/>
      <c r="K549" s="124"/>
      <c r="L549" s="124"/>
      <c r="M549" s="124"/>
    </row>
    <row r="550" spans="1:13" s="132" customFormat="1" x14ac:dyDescent="0.25">
      <c r="A550" s="119"/>
      <c r="B550" s="120"/>
      <c r="C550" s="120"/>
      <c r="D550" s="121"/>
      <c r="E550" s="122"/>
      <c r="F550" s="122"/>
      <c r="G550" s="123"/>
      <c r="H550" s="124"/>
      <c r="I550" s="124"/>
      <c r="J550" s="124"/>
      <c r="K550" s="124"/>
      <c r="L550" s="124"/>
      <c r="M550" s="124"/>
    </row>
    <row r="551" spans="1:13" s="132" customFormat="1" x14ac:dyDescent="0.25">
      <c r="A551" s="119"/>
      <c r="B551" s="120"/>
      <c r="C551" s="120"/>
      <c r="D551" s="121"/>
      <c r="E551" s="122"/>
      <c r="F551" s="122"/>
      <c r="G551" s="123"/>
      <c r="H551" s="124"/>
      <c r="I551" s="124"/>
      <c r="J551" s="124"/>
      <c r="K551" s="124"/>
      <c r="L551" s="124"/>
      <c r="M551" s="124"/>
    </row>
    <row r="552" spans="1:13" s="132" customFormat="1" x14ac:dyDescent="0.25">
      <c r="A552" s="119"/>
      <c r="B552" s="120"/>
      <c r="C552" s="120"/>
      <c r="D552" s="121"/>
      <c r="E552" s="122"/>
      <c r="F552" s="122"/>
      <c r="G552" s="123"/>
      <c r="H552" s="124"/>
      <c r="I552" s="124"/>
      <c r="J552" s="124"/>
      <c r="K552" s="124"/>
      <c r="L552" s="124"/>
      <c r="M552" s="124"/>
    </row>
    <row r="553" spans="1:13" s="132" customFormat="1" x14ac:dyDescent="0.25">
      <c r="A553" s="119"/>
      <c r="B553" s="120"/>
      <c r="C553" s="120"/>
      <c r="D553" s="121"/>
      <c r="E553" s="122"/>
      <c r="F553" s="122"/>
      <c r="G553" s="123"/>
      <c r="H553" s="124"/>
      <c r="I553" s="124"/>
      <c r="J553" s="124"/>
      <c r="K553" s="124"/>
      <c r="L553" s="124"/>
      <c r="M553" s="124"/>
    </row>
    <row r="554" spans="1:13" s="132" customFormat="1" x14ac:dyDescent="0.25">
      <c r="A554" s="119"/>
      <c r="B554" s="120"/>
      <c r="C554" s="120"/>
      <c r="D554" s="121"/>
      <c r="E554" s="122"/>
      <c r="F554" s="122"/>
      <c r="G554" s="123"/>
      <c r="H554" s="124"/>
      <c r="I554" s="124"/>
      <c r="J554" s="124"/>
      <c r="K554" s="124"/>
      <c r="L554" s="124"/>
      <c r="M554" s="124"/>
    </row>
    <row r="555" spans="1:13" s="132" customFormat="1" x14ac:dyDescent="0.25">
      <c r="A555" s="119"/>
      <c r="B555" s="120"/>
      <c r="C555" s="120"/>
      <c r="D555" s="121"/>
      <c r="E555" s="122"/>
      <c r="F555" s="122"/>
      <c r="G555" s="123"/>
      <c r="H555" s="124"/>
      <c r="I555" s="124"/>
      <c r="J555" s="124"/>
      <c r="K555" s="124"/>
      <c r="L555" s="124"/>
      <c r="M555" s="124"/>
    </row>
    <row r="556" spans="1:13" s="132" customFormat="1" x14ac:dyDescent="0.25">
      <c r="A556" s="119"/>
      <c r="B556" s="120"/>
      <c r="C556" s="120"/>
      <c r="D556" s="121"/>
      <c r="E556" s="122"/>
      <c r="F556" s="122"/>
      <c r="G556" s="123"/>
      <c r="H556" s="124"/>
      <c r="I556" s="124"/>
      <c r="J556" s="124"/>
      <c r="K556" s="124"/>
      <c r="L556" s="124"/>
      <c r="M556" s="124"/>
    </row>
    <row r="557" spans="1:13" s="132" customFormat="1" x14ac:dyDescent="0.25">
      <c r="A557" s="119"/>
      <c r="B557" s="120"/>
      <c r="C557" s="120"/>
      <c r="D557" s="121"/>
      <c r="E557" s="122"/>
      <c r="F557" s="122"/>
      <c r="G557" s="123"/>
      <c r="H557" s="124"/>
      <c r="I557" s="124"/>
      <c r="J557" s="124"/>
      <c r="K557" s="124"/>
      <c r="L557" s="124"/>
      <c r="M557" s="124"/>
    </row>
    <row r="558" spans="1:13" s="132" customFormat="1" x14ac:dyDescent="0.25">
      <c r="A558" s="119"/>
      <c r="B558" s="120"/>
      <c r="C558" s="120"/>
      <c r="D558" s="121"/>
      <c r="E558" s="122"/>
      <c r="F558" s="122"/>
      <c r="G558" s="123"/>
      <c r="H558" s="124"/>
      <c r="I558" s="124"/>
      <c r="J558" s="124"/>
      <c r="K558" s="124"/>
      <c r="L558" s="124"/>
      <c r="M558" s="124"/>
    </row>
    <row r="559" spans="1:13" s="132" customFormat="1" x14ac:dyDescent="0.25">
      <c r="A559" s="119"/>
      <c r="B559" s="120"/>
      <c r="C559" s="120"/>
      <c r="D559" s="121"/>
      <c r="E559" s="122"/>
      <c r="F559" s="122"/>
      <c r="G559" s="123"/>
      <c r="H559" s="124"/>
      <c r="I559" s="124"/>
      <c r="J559" s="124"/>
      <c r="K559" s="124"/>
      <c r="L559" s="124"/>
      <c r="M559" s="124"/>
    </row>
    <row r="560" spans="1:13" s="132" customFormat="1" x14ac:dyDescent="0.25">
      <c r="A560" s="119"/>
      <c r="B560" s="120"/>
      <c r="C560" s="120"/>
      <c r="D560" s="121"/>
      <c r="E560" s="122"/>
      <c r="F560" s="122"/>
      <c r="G560" s="123"/>
      <c r="H560" s="124"/>
      <c r="I560" s="124"/>
      <c r="J560" s="124"/>
      <c r="K560" s="124"/>
      <c r="L560" s="124"/>
      <c r="M560" s="124"/>
    </row>
    <row r="561" spans="1:13" s="132" customFormat="1" x14ac:dyDescent="0.25">
      <c r="A561" s="119"/>
      <c r="B561" s="120"/>
      <c r="C561" s="120"/>
      <c r="D561" s="121"/>
      <c r="E561" s="122"/>
      <c r="F561" s="122"/>
      <c r="G561" s="123"/>
      <c r="H561" s="124"/>
      <c r="I561" s="124"/>
      <c r="J561" s="124"/>
      <c r="K561" s="124"/>
      <c r="L561" s="124"/>
      <c r="M561" s="124"/>
    </row>
    <row r="562" spans="1:13" s="132" customFormat="1" x14ac:dyDescent="0.25">
      <c r="A562" s="119"/>
      <c r="B562" s="120"/>
      <c r="C562" s="120"/>
      <c r="D562" s="121"/>
      <c r="E562" s="122"/>
      <c r="F562" s="122"/>
      <c r="G562" s="123"/>
      <c r="H562" s="124"/>
      <c r="I562" s="124"/>
      <c r="J562" s="124"/>
      <c r="K562" s="124"/>
      <c r="L562" s="124"/>
      <c r="M562" s="124"/>
    </row>
    <row r="563" spans="1:13" s="132" customFormat="1" x14ac:dyDescent="0.25">
      <c r="A563" s="119"/>
      <c r="B563" s="120"/>
      <c r="C563" s="120"/>
      <c r="D563" s="121"/>
      <c r="E563" s="122"/>
      <c r="F563" s="122"/>
      <c r="G563" s="123"/>
      <c r="H563" s="124"/>
      <c r="I563" s="124"/>
      <c r="J563" s="124"/>
      <c r="K563" s="124"/>
      <c r="L563" s="124"/>
      <c r="M563" s="124"/>
    </row>
    <row r="564" spans="1:13" s="132" customFormat="1" x14ac:dyDescent="0.25">
      <c r="A564" s="119"/>
      <c r="B564" s="120"/>
      <c r="C564" s="120"/>
      <c r="D564" s="121"/>
      <c r="E564" s="122"/>
      <c r="F564" s="122"/>
      <c r="G564" s="123"/>
      <c r="H564" s="124"/>
      <c r="I564" s="124"/>
      <c r="J564" s="124"/>
      <c r="K564" s="124"/>
      <c r="L564" s="124"/>
      <c r="M564" s="124"/>
    </row>
    <row r="565" spans="1:13" s="132" customFormat="1" x14ac:dyDescent="0.25">
      <c r="A565" s="119"/>
      <c r="B565" s="120"/>
      <c r="C565" s="120"/>
      <c r="D565" s="121"/>
      <c r="E565" s="122"/>
      <c r="F565" s="122"/>
      <c r="G565" s="123"/>
      <c r="H565" s="124"/>
      <c r="I565" s="124"/>
      <c r="J565" s="124"/>
      <c r="K565" s="124"/>
      <c r="L565" s="124"/>
      <c r="M565" s="124"/>
    </row>
    <row r="566" spans="1:13" s="132" customFormat="1" x14ac:dyDescent="0.25">
      <c r="A566" s="119"/>
      <c r="B566" s="120"/>
      <c r="C566" s="120"/>
      <c r="D566" s="121"/>
      <c r="E566" s="122"/>
      <c r="F566" s="122"/>
      <c r="G566" s="123"/>
      <c r="H566" s="124"/>
      <c r="I566" s="124"/>
      <c r="J566" s="124"/>
      <c r="K566" s="124"/>
      <c r="L566" s="124"/>
      <c r="M566" s="124"/>
    </row>
    <row r="567" spans="1:13" s="132" customFormat="1" x14ac:dyDescent="0.25">
      <c r="A567" s="119"/>
      <c r="B567" s="120"/>
      <c r="C567" s="120"/>
      <c r="D567" s="121"/>
      <c r="E567" s="122"/>
      <c r="F567" s="122"/>
      <c r="G567" s="123"/>
      <c r="H567" s="124"/>
      <c r="I567" s="124"/>
      <c r="J567" s="124"/>
      <c r="K567" s="124"/>
      <c r="L567" s="124"/>
      <c r="M567" s="124"/>
    </row>
    <row r="568" spans="1:13" s="132" customFormat="1" x14ac:dyDescent="0.25">
      <c r="A568" s="119"/>
      <c r="B568" s="120"/>
      <c r="C568" s="120"/>
      <c r="D568" s="121"/>
      <c r="E568" s="122"/>
      <c r="F568" s="122"/>
      <c r="G568" s="123"/>
      <c r="H568" s="124"/>
      <c r="I568" s="124"/>
      <c r="J568" s="124"/>
      <c r="K568" s="124"/>
      <c r="L568" s="124"/>
      <c r="M568" s="124"/>
    </row>
    <row r="569" spans="1:13" s="132" customFormat="1" x14ac:dyDescent="0.25">
      <c r="A569" s="119"/>
      <c r="B569" s="120"/>
      <c r="C569" s="120"/>
      <c r="D569" s="121"/>
      <c r="E569" s="122"/>
      <c r="F569" s="122"/>
      <c r="G569" s="123"/>
      <c r="H569" s="124"/>
      <c r="I569" s="124"/>
      <c r="J569" s="124"/>
      <c r="K569" s="124"/>
      <c r="L569" s="124"/>
      <c r="M569" s="124"/>
    </row>
    <row r="570" spans="1:13" s="132" customFormat="1" x14ac:dyDescent="0.25">
      <c r="A570" s="119"/>
      <c r="B570" s="120"/>
      <c r="C570" s="120"/>
      <c r="D570" s="121"/>
      <c r="E570" s="122"/>
      <c r="F570" s="122"/>
      <c r="G570" s="123"/>
      <c r="H570" s="124"/>
      <c r="I570" s="124"/>
      <c r="J570" s="124"/>
      <c r="K570" s="124"/>
      <c r="L570" s="124"/>
      <c r="M570" s="124"/>
    </row>
    <row r="571" spans="1:13" s="132" customFormat="1" x14ac:dyDescent="0.25">
      <c r="A571" s="119"/>
      <c r="B571" s="120"/>
      <c r="C571" s="120"/>
      <c r="D571" s="121"/>
      <c r="E571" s="122"/>
      <c r="F571" s="122"/>
      <c r="G571" s="123"/>
      <c r="H571" s="124"/>
      <c r="I571" s="124"/>
      <c r="J571" s="124"/>
      <c r="K571" s="124"/>
      <c r="L571" s="124"/>
      <c r="M571" s="124"/>
    </row>
    <row r="572" spans="1:13" s="132" customFormat="1" x14ac:dyDescent="0.25">
      <c r="A572" s="119"/>
      <c r="B572" s="120"/>
      <c r="C572" s="120"/>
      <c r="D572" s="121"/>
      <c r="E572" s="122"/>
      <c r="F572" s="122"/>
      <c r="G572" s="123"/>
      <c r="H572" s="124"/>
      <c r="I572" s="124"/>
      <c r="J572" s="124"/>
      <c r="K572" s="124"/>
      <c r="L572" s="124"/>
      <c r="M572" s="124"/>
    </row>
    <row r="573" spans="1:13" s="132" customFormat="1" x14ac:dyDescent="0.25">
      <c r="A573" s="119"/>
      <c r="B573" s="120"/>
      <c r="C573" s="120"/>
      <c r="D573" s="121"/>
      <c r="E573" s="122"/>
      <c r="F573" s="122"/>
      <c r="G573" s="123"/>
      <c r="H573" s="124"/>
      <c r="I573" s="124"/>
      <c r="J573" s="124"/>
      <c r="K573" s="124"/>
      <c r="L573" s="124"/>
      <c r="M573" s="124"/>
    </row>
    <row r="574" spans="1:13" s="132" customFormat="1" x14ac:dyDescent="0.25">
      <c r="A574" s="119"/>
      <c r="B574" s="120"/>
      <c r="C574" s="120"/>
      <c r="D574" s="121"/>
      <c r="E574" s="122"/>
      <c r="F574" s="122"/>
      <c r="G574" s="123"/>
      <c r="H574" s="124"/>
      <c r="I574" s="124"/>
      <c r="J574" s="124"/>
      <c r="K574" s="124"/>
      <c r="L574" s="124"/>
      <c r="M574" s="124"/>
    </row>
    <row r="575" spans="1:13" s="132" customFormat="1" x14ac:dyDescent="0.25">
      <c r="A575" s="119"/>
      <c r="B575" s="120"/>
      <c r="C575" s="120"/>
      <c r="D575" s="121"/>
      <c r="E575" s="122"/>
      <c r="F575" s="122"/>
      <c r="G575" s="123"/>
      <c r="H575" s="124"/>
      <c r="I575" s="124"/>
      <c r="J575" s="124"/>
      <c r="K575" s="124"/>
      <c r="L575" s="124"/>
      <c r="M575" s="124"/>
    </row>
    <row r="576" spans="1:13" s="132" customFormat="1" x14ac:dyDescent="0.25">
      <c r="A576" s="119"/>
      <c r="B576" s="120"/>
      <c r="C576" s="120"/>
      <c r="D576" s="121"/>
      <c r="E576" s="122"/>
      <c r="F576" s="122"/>
      <c r="G576" s="123"/>
      <c r="H576" s="124"/>
      <c r="I576" s="124"/>
      <c r="J576" s="124"/>
      <c r="K576" s="124"/>
      <c r="L576" s="124"/>
      <c r="M576" s="124"/>
    </row>
    <row r="577" spans="1:13" s="132" customFormat="1" x14ac:dyDescent="0.25">
      <c r="A577" s="119"/>
      <c r="B577" s="120"/>
      <c r="C577" s="120"/>
      <c r="D577" s="121"/>
      <c r="E577" s="122"/>
      <c r="F577" s="122"/>
      <c r="G577" s="123"/>
      <c r="H577" s="124"/>
      <c r="I577" s="124"/>
      <c r="J577" s="124"/>
      <c r="K577" s="124"/>
      <c r="L577" s="124"/>
      <c r="M577" s="124"/>
    </row>
    <row r="578" spans="1:13" s="132" customFormat="1" x14ac:dyDescent="0.25">
      <c r="A578" s="119"/>
      <c r="B578" s="120"/>
      <c r="C578" s="120"/>
      <c r="D578" s="121"/>
      <c r="E578" s="122"/>
      <c r="F578" s="122"/>
      <c r="G578" s="123"/>
      <c r="H578" s="124"/>
      <c r="I578" s="124"/>
      <c r="J578" s="124"/>
      <c r="K578" s="124"/>
      <c r="L578" s="124"/>
      <c r="M578" s="124"/>
    </row>
    <row r="579" spans="1:13" s="132" customFormat="1" x14ac:dyDescent="0.25">
      <c r="A579" s="119"/>
      <c r="B579" s="120"/>
      <c r="C579" s="120"/>
      <c r="D579" s="121"/>
      <c r="E579" s="122"/>
      <c r="F579" s="122"/>
      <c r="G579" s="123"/>
      <c r="H579" s="124"/>
      <c r="I579" s="124"/>
      <c r="J579" s="124"/>
      <c r="K579" s="124"/>
      <c r="L579" s="124"/>
      <c r="M579" s="124"/>
    </row>
    <row r="580" spans="1:13" s="132" customFormat="1" x14ac:dyDescent="0.25">
      <c r="A580" s="119"/>
      <c r="B580" s="120"/>
      <c r="C580" s="120"/>
      <c r="D580" s="121"/>
      <c r="E580" s="122"/>
      <c r="F580" s="122"/>
      <c r="G580" s="123"/>
      <c r="H580" s="124"/>
      <c r="I580" s="124"/>
      <c r="J580" s="124"/>
      <c r="K580" s="124"/>
      <c r="L580" s="124"/>
      <c r="M580" s="124"/>
    </row>
    <row r="581" spans="1:13" s="132" customFormat="1" x14ac:dyDescent="0.25">
      <c r="A581" s="119"/>
      <c r="B581" s="120"/>
      <c r="C581" s="120"/>
      <c r="D581" s="121"/>
      <c r="E581" s="122"/>
      <c r="F581" s="122"/>
      <c r="G581" s="123"/>
      <c r="H581" s="124"/>
      <c r="I581" s="124"/>
      <c r="J581" s="124"/>
      <c r="K581" s="124"/>
      <c r="L581" s="124"/>
      <c r="M581" s="124"/>
    </row>
    <row r="582" spans="1:13" s="132" customFormat="1" x14ac:dyDescent="0.25">
      <c r="A582" s="119"/>
      <c r="B582" s="120"/>
      <c r="C582" s="120"/>
      <c r="D582" s="121"/>
      <c r="E582" s="122"/>
      <c r="F582" s="122"/>
      <c r="G582" s="123"/>
      <c r="H582" s="124"/>
      <c r="I582" s="124"/>
      <c r="J582" s="124"/>
      <c r="K582" s="124"/>
      <c r="L582" s="124"/>
      <c r="M582" s="124"/>
    </row>
    <row r="583" spans="1:13" s="132" customFormat="1" x14ac:dyDescent="0.25">
      <c r="A583" s="119"/>
      <c r="B583" s="120"/>
      <c r="C583" s="120"/>
      <c r="D583" s="121"/>
      <c r="E583" s="122"/>
      <c r="F583" s="122"/>
      <c r="G583" s="123"/>
      <c r="H583" s="124"/>
      <c r="I583" s="124"/>
      <c r="J583" s="124"/>
      <c r="K583" s="124"/>
      <c r="L583" s="124"/>
      <c r="M583" s="124"/>
    </row>
    <row r="584" spans="1:13" s="132" customFormat="1" x14ac:dyDescent="0.25">
      <c r="A584" s="119"/>
      <c r="B584" s="120"/>
      <c r="C584" s="120"/>
      <c r="D584" s="121"/>
      <c r="E584" s="122"/>
      <c r="F584" s="122"/>
      <c r="G584" s="123"/>
      <c r="H584" s="124"/>
      <c r="I584" s="124"/>
      <c r="J584" s="124"/>
      <c r="K584" s="124"/>
      <c r="L584" s="124"/>
      <c r="M584" s="124"/>
    </row>
    <row r="585" spans="1:13" s="132" customFormat="1" x14ac:dyDescent="0.25">
      <c r="A585" s="119"/>
      <c r="B585" s="120"/>
      <c r="C585" s="120"/>
      <c r="D585" s="121"/>
      <c r="E585" s="122"/>
      <c r="F585" s="122"/>
      <c r="G585" s="123"/>
      <c r="H585" s="124"/>
      <c r="I585" s="124"/>
      <c r="J585" s="124"/>
      <c r="K585" s="124"/>
      <c r="L585" s="124"/>
      <c r="M585" s="124"/>
    </row>
    <row r="586" spans="1:13" s="132" customFormat="1" x14ac:dyDescent="0.25">
      <c r="A586" s="119"/>
      <c r="B586" s="120"/>
      <c r="C586" s="120"/>
      <c r="D586" s="121"/>
      <c r="E586" s="122"/>
      <c r="F586" s="122"/>
      <c r="G586" s="123"/>
      <c r="H586" s="124"/>
      <c r="I586" s="124"/>
      <c r="J586" s="124"/>
      <c r="K586" s="124"/>
      <c r="L586" s="124"/>
      <c r="M586" s="124"/>
    </row>
    <row r="587" spans="1:13" s="132" customFormat="1" x14ac:dyDescent="0.25">
      <c r="A587" s="119"/>
      <c r="B587" s="120"/>
      <c r="C587" s="120"/>
      <c r="D587" s="121"/>
      <c r="E587" s="122"/>
      <c r="F587" s="122"/>
      <c r="G587" s="123"/>
      <c r="H587" s="124"/>
      <c r="I587" s="124"/>
      <c r="J587" s="124"/>
      <c r="K587" s="124"/>
      <c r="L587" s="124"/>
      <c r="M587" s="124"/>
    </row>
    <row r="588" spans="1:13" s="132" customFormat="1" x14ac:dyDescent="0.25">
      <c r="A588" s="119"/>
      <c r="B588" s="120"/>
      <c r="C588" s="120"/>
      <c r="D588" s="121"/>
      <c r="E588" s="122"/>
      <c r="F588" s="122"/>
      <c r="G588" s="123"/>
      <c r="H588" s="124"/>
      <c r="I588" s="124"/>
      <c r="J588" s="124"/>
      <c r="K588" s="124"/>
      <c r="L588" s="124"/>
      <c r="M588" s="124"/>
    </row>
    <row r="589" spans="1:13" s="132" customFormat="1" x14ac:dyDescent="0.25">
      <c r="A589" s="119"/>
      <c r="B589" s="120"/>
      <c r="C589" s="120"/>
      <c r="D589" s="121"/>
      <c r="E589" s="122"/>
      <c r="F589" s="122"/>
      <c r="G589" s="123"/>
      <c r="H589" s="124"/>
      <c r="I589" s="124"/>
      <c r="J589" s="124"/>
      <c r="K589" s="124"/>
      <c r="L589" s="124"/>
      <c r="M589" s="124"/>
    </row>
    <row r="590" spans="1:13" s="132" customFormat="1" x14ac:dyDescent="0.25">
      <c r="A590" s="119"/>
      <c r="B590" s="120"/>
      <c r="C590" s="120"/>
      <c r="D590" s="121"/>
      <c r="E590" s="122"/>
      <c r="F590" s="122"/>
      <c r="G590" s="123"/>
      <c r="H590" s="124"/>
      <c r="I590" s="124"/>
      <c r="J590" s="124"/>
      <c r="K590" s="124"/>
      <c r="L590" s="124"/>
      <c r="M590" s="124"/>
    </row>
    <row r="591" spans="1:13" s="132" customFormat="1" x14ac:dyDescent="0.25">
      <c r="A591" s="119"/>
      <c r="B591" s="120"/>
      <c r="C591" s="120"/>
      <c r="D591" s="121"/>
      <c r="E591" s="122"/>
      <c r="F591" s="122"/>
      <c r="G591" s="123"/>
      <c r="H591" s="124"/>
      <c r="I591" s="124"/>
      <c r="J591" s="124"/>
      <c r="K591" s="124"/>
      <c r="L591" s="124"/>
      <c r="M591" s="124"/>
    </row>
    <row r="592" spans="1:13" s="132" customFormat="1" x14ac:dyDescent="0.25">
      <c r="A592" s="119"/>
      <c r="B592" s="120"/>
      <c r="C592" s="120"/>
      <c r="D592" s="121"/>
      <c r="E592" s="122"/>
      <c r="F592" s="122"/>
      <c r="G592" s="123"/>
      <c r="H592" s="124"/>
      <c r="I592" s="124"/>
      <c r="J592" s="124"/>
      <c r="K592" s="124"/>
      <c r="L592" s="124"/>
      <c r="M592" s="124"/>
    </row>
    <row r="593" spans="1:13" s="132" customFormat="1" x14ac:dyDescent="0.25">
      <c r="A593" s="119"/>
      <c r="B593" s="120"/>
      <c r="C593" s="120"/>
      <c r="D593" s="121"/>
      <c r="E593" s="122"/>
      <c r="F593" s="122"/>
      <c r="G593" s="123"/>
      <c r="H593" s="124"/>
      <c r="I593" s="124"/>
      <c r="J593" s="124"/>
      <c r="K593" s="124"/>
      <c r="L593" s="124"/>
      <c r="M593" s="124"/>
    </row>
    <row r="594" spans="1:13" s="132" customFormat="1" x14ac:dyDescent="0.25">
      <c r="A594" s="119"/>
      <c r="B594" s="120"/>
      <c r="C594" s="120"/>
      <c r="D594" s="121"/>
      <c r="E594" s="122"/>
      <c r="F594" s="122"/>
      <c r="G594" s="123"/>
      <c r="H594" s="124"/>
      <c r="I594" s="124"/>
      <c r="J594" s="124"/>
      <c r="K594" s="124"/>
      <c r="L594" s="124"/>
      <c r="M594" s="124"/>
    </row>
    <row r="595" spans="1:13" s="132" customFormat="1" x14ac:dyDescent="0.25">
      <c r="A595" s="119"/>
      <c r="B595" s="120"/>
      <c r="C595" s="120"/>
      <c r="D595" s="121"/>
      <c r="E595" s="122"/>
      <c r="F595" s="122"/>
      <c r="G595" s="123"/>
      <c r="H595" s="124"/>
      <c r="I595" s="124"/>
      <c r="J595" s="124"/>
      <c r="K595" s="124"/>
      <c r="L595" s="124"/>
      <c r="M595" s="124"/>
    </row>
    <row r="596" spans="1:13" s="132" customFormat="1" x14ac:dyDescent="0.25">
      <c r="A596" s="119"/>
      <c r="B596" s="120"/>
      <c r="C596" s="120"/>
      <c r="D596" s="121"/>
      <c r="E596" s="122"/>
      <c r="F596" s="122"/>
      <c r="G596" s="123"/>
      <c r="H596" s="124"/>
      <c r="I596" s="124"/>
      <c r="J596" s="124"/>
      <c r="K596" s="124"/>
      <c r="L596" s="124"/>
      <c r="M596" s="124"/>
    </row>
    <row r="597" spans="1:13" s="132" customFormat="1" x14ac:dyDescent="0.25">
      <c r="A597" s="119"/>
      <c r="B597" s="120"/>
      <c r="C597" s="120"/>
      <c r="D597" s="121"/>
      <c r="E597" s="122"/>
      <c r="F597" s="122"/>
      <c r="G597" s="123"/>
      <c r="H597" s="124"/>
      <c r="I597" s="124"/>
      <c r="J597" s="124"/>
      <c r="K597" s="124"/>
      <c r="L597" s="124"/>
      <c r="M597" s="124"/>
    </row>
    <row r="598" spans="1:13" s="132" customFormat="1" x14ac:dyDescent="0.25">
      <c r="A598" s="119"/>
      <c r="B598" s="120"/>
      <c r="C598" s="120"/>
      <c r="D598" s="121"/>
      <c r="E598" s="122"/>
      <c r="F598" s="122"/>
      <c r="G598" s="123"/>
      <c r="H598" s="124"/>
      <c r="I598" s="124"/>
      <c r="J598" s="124"/>
      <c r="K598" s="124"/>
      <c r="L598" s="124"/>
      <c r="M598" s="124"/>
    </row>
    <row r="599" spans="1:13" s="132" customFormat="1" x14ac:dyDescent="0.25">
      <c r="A599" s="119"/>
      <c r="B599" s="120"/>
      <c r="C599" s="120"/>
      <c r="D599" s="121"/>
      <c r="E599" s="122"/>
      <c r="F599" s="122"/>
      <c r="G599" s="123"/>
      <c r="H599" s="124"/>
      <c r="I599" s="124"/>
      <c r="J599" s="124"/>
      <c r="K599" s="124"/>
      <c r="L599" s="124"/>
      <c r="M599" s="124"/>
    </row>
    <row r="600" spans="1:13" s="132" customFormat="1" x14ac:dyDescent="0.25">
      <c r="A600" s="119"/>
      <c r="B600" s="120"/>
      <c r="C600" s="120"/>
      <c r="D600" s="121"/>
      <c r="E600" s="122"/>
      <c r="F600" s="122"/>
      <c r="G600" s="123"/>
      <c r="H600" s="124"/>
      <c r="I600" s="124"/>
      <c r="J600" s="124"/>
      <c r="K600" s="124"/>
      <c r="L600" s="124"/>
      <c r="M600" s="124"/>
    </row>
    <row r="601" spans="1:13" s="132" customFormat="1" x14ac:dyDescent="0.25">
      <c r="A601" s="119"/>
      <c r="B601" s="120"/>
      <c r="C601" s="120"/>
      <c r="D601" s="121"/>
      <c r="E601" s="122"/>
      <c r="F601" s="122"/>
      <c r="G601" s="123"/>
      <c r="H601" s="124"/>
      <c r="I601" s="124"/>
      <c r="J601" s="124"/>
      <c r="K601" s="124"/>
      <c r="L601" s="124"/>
      <c r="M601" s="124"/>
    </row>
    <row r="602" spans="1:13" s="132" customFormat="1" x14ac:dyDescent="0.25">
      <c r="A602" s="119"/>
      <c r="B602" s="120"/>
      <c r="C602" s="120"/>
      <c r="D602" s="121"/>
      <c r="E602" s="122"/>
      <c r="F602" s="122"/>
      <c r="G602" s="123"/>
      <c r="H602" s="124"/>
      <c r="I602" s="124"/>
      <c r="J602" s="124"/>
      <c r="K602" s="124"/>
      <c r="L602" s="124"/>
      <c r="M602" s="124"/>
    </row>
    <row r="603" spans="1:13" s="132" customFormat="1" x14ac:dyDescent="0.25">
      <c r="A603" s="119"/>
      <c r="B603" s="120"/>
      <c r="C603" s="120"/>
      <c r="D603" s="121"/>
      <c r="E603" s="122"/>
      <c r="F603" s="122"/>
      <c r="G603" s="123"/>
      <c r="H603" s="124"/>
      <c r="I603" s="124"/>
      <c r="J603" s="124"/>
      <c r="K603" s="124"/>
      <c r="L603" s="124"/>
      <c r="M603" s="124"/>
    </row>
    <row r="604" spans="1:13" s="132" customFormat="1" x14ac:dyDescent="0.25">
      <c r="A604" s="119"/>
      <c r="B604" s="120"/>
      <c r="C604" s="120"/>
      <c r="D604" s="121"/>
      <c r="E604" s="122"/>
      <c r="F604" s="122"/>
      <c r="G604" s="123"/>
      <c r="H604" s="124"/>
      <c r="I604" s="124"/>
      <c r="J604" s="124"/>
      <c r="K604" s="124"/>
      <c r="L604" s="124"/>
      <c r="M604" s="124"/>
    </row>
    <row r="605" spans="1:13" s="132" customFormat="1" x14ac:dyDescent="0.25">
      <c r="A605" s="119"/>
      <c r="B605" s="120"/>
      <c r="C605" s="120"/>
      <c r="D605" s="121"/>
      <c r="E605" s="122"/>
      <c r="F605" s="122"/>
      <c r="G605" s="123"/>
      <c r="H605" s="124"/>
      <c r="I605" s="124"/>
      <c r="J605" s="124"/>
      <c r="K605" s="124"/>
      <c r="L605" s="124"/>
      <c r="M605" s="124"/>
    </row>
    <row r="606" spans="1:13" s="132" customFormat="1" x14ac:dyDescent="0.25">
      <c r="A606" s="119"/>
      <c r="B606" s="120"/>
      <c r="C606" s="120"/>
      <c r="D606" s="121"/>
      <c r="E606" s="122"/>
      <c r="F606" s="122"/>
      <c r="G606" s="123"/>
      <c r="H606" s="124"/>
      <c r="I606" s="124"/>
      <c r="J606" s="124"/>
      <c r="K606" s="124"/>
      <c r="L606" s="124"/>
      <c r="M606" s="124"/>
    </row>
    <row r="607" spans="1:13" s="132" customFormat="1" x14ac:dyDescent="0.25">
      <c r="A607" s="119"/>
      <c r="B607" s="120"/>
      <c r="C607" s="120"/>
      <c r="D607" s="121"/>
      <c r="E607" s="122"/>
      <c r="F607" s="122"/>
      <c r="G607" s="123"/>
      <c r="H607" s="124"/>
      <c r="I607" s="124"/>
      <c r="J607" s="124"/>
      <c r="K607" s="124"/>
      <c r="L607" s="124"/>
      <c r="M607" s="124"/>
    </row>
    <row r="608" spans="1:13" s="132" customFormat="1" x14ac:dyDescent="0.25">
      <c r="A608" s="119"/>
      <c r="B608" s="120"/>
      <c r="C608" s="120"/>
      <c r="D608" s="121"/>
      <c r="E608" s="122"/>
      <c r="F608" s="122"/>
      <c r="G608" s="123"/>
      <c r="H608" s="124"/>
      <c r="I608" s="124"/>
      <c r="J608" s="124"/>
      <c r="K608" s="124"/>
      <c r="L608" s="124"/>
      <c r="M608" s="124"/>
    </row>
    <row r="609" spans="1:13" s="132" customFormat="1" x14ac:dyDescent="0.25">
      <c r="A609" s="119"/>
      <c r="B609" s="120"/>
      <c r="C609" s="120"/>
      <c r="D609" s="121"/>
      <c r="E609" s="122"/>
      <c r="F609" s="122"/>
      <c r="G609" s="123"/>
      <c r="H609" s="124"/>
      <c r="I609" s="124"/>
      <c r="J609" s="124"/>
      <c r="K609" s="124"/>
      <c r="L609" s="124"/>
      <c r="M609" s="124"/>
    </row>
    <row r="610" spans="1:13" s="132" customFormat="1" x14ac:dyDescent="0.25">
      <c r="A610" s="119"/>
      <c r="B610" s="120"/>
      <c r="C610" s="120"/>
      <c r="D610" s="121"/>
      <c r="E610" s="122"/>
      <c r="F610" s="122"/>
      <c r="G610" s="123"/>
      <c r="H610" s="124"/>
      <c r="I610" s="124"/>
      <c r="J610" s="124"/>
      <c r="K610" s="124"/>
      <c r="L610" s="124"/>
      <c r="M610" s="124"/>
    </row>
    <row r="611" spans="1:13" s="132" customFormat="1" x14ac:dyDescent="0.25">
      <c r="A611" s="119"/>
      <c r="B611" s="120"/>
      <c r="C611" s="120"/>
      <c r="D611" s="121"/>
      <c r="E611" s="122"/>
      <c r="F611" s="122"/>
      <c r="G611" s="123"/>
      <c r="H611" s="124"/>
      <c r="I611" s="124"/>
      <c r="J611" s="124"/>
      <c r="K611" s="124"/>
      <c r="L611" s="124"/>
      <c r="M611" s="124"/>
    </row>
    <row r="612" spans="1:13" s="132" customFormat="1" x14ac:dyDescent="0.25">
      <c r="A612" s="119"/>
      <c r="B612" s="120"/>
      <c r="C612" s="120"/>
      <c r="D612" s="121"/>
      <c r="E612" s="122"/>
      <c r="F612" s="122"/>
      <c r="G612" s="123"/>
      <c r="H612" s="124"/>
      <c r="I612" s="124"/>
      <c r="J612" s="124"/>
      <c r="K612" s="124"/>
      <c r="L612" s="124"/>
      <c r="M612" s="124"/>
    </row>
    <row r="613" spans="1:13" s="132" customFormat="1" x14ac:dyDescent="0.25">
      <c r="A613" s="119"/>
      <c r="B613" s="120"/>
      <c r="C613" s="120"/>
      <c r="D613" s="121"/>
      <c r="E613" s="122"/>
      <c r="F613" s="122"/>
      <c r="G613" s="123"/>
      <c r="H613" s="124"/>
      <c r="I613" s="124"/>
      <c r="J613" s="124"/>
      <c r="K613" s="124"/>
      <c r="L613" s="124"/>
      <c r="M613" s="124"/>
    </row>
    <row r="614" spans="1:13" s="132" customFormat="1" x14ac:dyDescent="0.25">
      <c r="A614" s="119"/>
      <c r="B614" s="120"/>
      <c r="C614" s="120"/>
      <c r="D614" s="121"/>
      <c r="E614" s="122"/>
      <c r="F614" s="122"/>
      <c r="G614" s="123"/>
      <c r="H614" s="124"/>
      <c r="I614" s="124"/>
      <c r="J614" s="124"/>
      <c r="K614" s="124"/>
      <c r="L614" s="124"/>
      <c r="M614" s="124"/>
    </row>
    <row r="615" spans="1:13" s="132" customFormat="1" x14ac:dyDescent="0.25">
      <c r="A615" s="119"/>
      <c r="B615" s="120"/>
      <c r="C615" s="120"/>
      <c r="D615" s="121"/>
      <c r="E615" s="122"/>
      <c r="F615" s="122"/>
      <c r="G615" s="123"/>
      <c r="H615" s="124"/>
      <c r="I615" s="124"/>
      <c r="J615" s="124"/>
      <c r="K615" s="124"/>
      <c r="L615" s="124"/>
      <c r="M615" s="124"/>
    </row>
    <row r="616" spans="1:13" s="132" customFormat="1" x14ac:dyDescent="0.25">
      <c r="A616" s="119"/>
      <c r="B616" s="120"/>
      <c r="C616" s="120"/>
      <c r="D616" s="121"/>
      <c r="E616" s="122"/>
      <c r="F616" s="122"/>
      <c r="G616" s="123"/>
      <c r="H616" s="124"/>
      <c r="I616" s="124"/>
      <c r="J616" s="124"/>
      <c r="K616" s="124"/>
      <c r="L616" s="124"/>
      <c r="M616" s="124"/>
    </row>
    <row r="617" spans="1:13" s="132" customFormat="1" x14ac:dyDescent="0.25">
      <c r="A617" s="119"/>
      <c r="B617" s="120"/>
      <c r="C617" s="120"/>
      <c r="D617" s="121"/>
      <c r="E617" s="122"/>
      <c r="F617" s="122"/>
      <c r="G617" s="123"/>
      <c r="H617" s="124"/>
      <c r="I617" s="124"/>
      <c r="J617" s="124"/>
      <c r="K617" s="124"/>
      <c r="L617" s="124"/>
      <c r="M617" s="124"/>
    </row>
    <row r="618" spans="1:13" s="132" customFormat="1" x14ac:dyDescent="0.25">
      <c r="A618" s="119"/>
      <c r="B618" s="120"/>
      <c r="C618" s="120"/>
      <c r="D618" s="121"/>
      <c r="E618" s="122"/>
      <c r="F618" s="122"/>
      <c r="G618" s="123"/>
      <c r="H618" s="124"/>
      <c r="I618" s="124"/>
      <c r="J618" s="124"/>
      <c r="K618" s="124"/>
      <c r="L618" s="124"/>
      <c r="M618" s="124"/>
    </row>
    <row r="619" spans="1:13" s="132" customFormat="1" x14ac:dyDescent="0.25">
      <c r="A619" s="119"/>
      <c r="B619" s="120"/>
      <c r="C619" s="120"/>
      <c r="D619" s="121"/>
      <c r="E619" s="122"/>
      <c r="F619" s="122"/>
      <c r="G619" s="123"/>
      <c r="H619" s="124"/>
      <c r="I619" s="124"/>
      <c r="J619" s="124"/>
      <c r="K619" s="124"/>
      <c r="L619" s="124"/>
      <c r="M619" s="124"/>
    </row>
    <row r="620" spans="1:13" s="132" customFormat="1" x14ac:dyDescent="0.25">
      <c r="A620" s="119"/>
      <c r="B620" s="120"/>
      <c r="C620" s="120"/>
      <c r="D620" s="121"/>
      <c r="E620" s="122"/>
      <c r="F620" s="122"/>
      <c r="G620" s="123"/>
      <c r="H620" s="124"/>
      <c r="I620" s="124"/>
      <c r="J620" s="124"/>
      <c r="K620" s="124"/>
      <c r="L620" s="124"/>
      <c r="M620" s="124"/>
    </row>
    <row r="621" spans="1:13" s="132" customFormat="1" x14ac:dyDescent="0.25">
      <c r="A621" s="119"/>
      <c r="B621" s="120"/>
      <c r="C621" s="120"/>
      <c r="D621" s="121"/>
      <c r="E621" s="122"/>
      <c r="F621" s="122"/>
      <c r="G621" s="123"/>
      <c r="H621" s="124"/>
      <c r="I621" s="124"/>
      <c r="J621" s="124"/>
      <c r="K621" s="124"/>
      <c r="L621" s="124"/>
      <c r="M621" s="124"/>
    </row>
    <row r="622" spans="1:13" s="132" customFormat="1" x14ac:dyDescent="0.25">
      <c r="A622" s="119"/>
      <c r="B622" s="120"/>
      <c r="C622" s="120"/>
      <c r="D622" s="121"/>
      <c r="E622" s="122"/>
      <c r="F622" s="122"/>
      <c r="G622" s="123"/>
      <c r="H622" s="124"/>
      <c r="I622" s="124"/>
      <c r="J622" s="124"/>
      <c r="K622" s="124"/>
      <c r="L622" s="124"/>
      <c r="M622" s="124"/>
    </row>
    <row r="623" spans="1:13" s="132" customFormat="1" x14ac:dyDescent="0.25">
      <c r="A623" s="119"/>
      <c r="B623" s="120"/>
      <c r="C623" s="120"/>
      <c r="D623" s="121"/>
      <c r="E623" s="122"/>
      <c r="F623" s="122"/>
      <c r="G623" s="123"/>
      <c r="H623" s="124"/>
      <c r="I623" s="124"/>
      <c r="J623" s="124"/>
      <c r="K623" s="124"/>
      <c r="L623" s="124"/>
      <c r="M623" s="124"/>
    </row>
    <row r="624" spans="1:13" s="132" customFormat="1" x14ac:dyDescent="0.25">
      <c r="A624" s="119"/>
      <c r="B624" s="120"/>
      <c r="C624" s="120"/>
      <c r="D624" s="121"/>
      <c r="E624" s="122"/>
      <c r="F624" s="122"/>
      <c r="G624" s="123"/>
      <c r="H624" s="124"/>
      <c r="I624" s="124"/>
      <c r="J624" s="124"/>
      <c r="K624" s="124"/>
      <c r="L624" s="124"/>
      <c r="M624" s="124"/>
    </row>
    <row r="625" spans="1:13" s="132" customFormat="1" x14ac:dyDescent="0.25">
      <c r="A625" s="119"/>
      <c r="B625" s="120"/>
      <c r="C625" s="120"/>
      <c r="D625" s="121"/>
      <c r="E625" s="122"/>
      <c r="F625" s="122"/>
      <c r="G625" s="123"/>
      <c r="H625" s="124"/>
      <c r="I625" s="124"/>
      <c r="J625" s="124"/>
      <c r="K625" s="124"/>
      <c r="L625" s="124"/>
      <c r="M625" s="124"/>
    </row>
    <row r="626" spans="1:13" s="132" customFormat="1" x14ac:dyDescent="0.25">
      <c r="A626" s="119"/>
      <c r="B626" s="120"/>
      <c r="C626" s="120"/>
      <c r="D626" s="121"/>
      <c r="E626" s="122"/>
      <c r="F626" s="122"/>
      <c r="G626" s="123"/>
      <c r="H626" s="124"/>
      <c r="I626" s="124"/>
      <c r="J626" s="124"/>
      <c r="K626" s="124"/>
      <c r="L626" s="124"/>
      <c r="M626" s="124"/>
    </row>
    <row r="627" spans="1:13" s="132" customFormat="1" x14ac:dyDescent="0.25">
      <c r="A627" s="119"/>
      <c r="B627" s="120"/>
      <c r="C627" s="120"/>
      <c r="D627" s="121"/>
      <c r="E627" s="122"/>
      <c r="F627" s="122"/>
      <c r="G627" s="123"/>
      <c r="H627" s="124"/>
      <c r="I627" s="124"/>
      <c r="J627" s="124"/>
      <c r="K627" s="124"/>
      <c r="L627" s="124"/>
      <c r="M627" s="124"/>
    </row>
    <row r="628" spans="1:13" s="132" customFormat="1" x14ac:dyDescent="0.25">
      <c r="A628" s="119"/>
      <c r="B628" s="120"/>
      <c r="C628" s="120"/>
      <c r="D628" s="121"/>
      <c r="E628" s="122"/>
      <c r="F628" s="122"/>
      <c r="G628" s="123"/>
      <c r="H628" s="124"/>
      <c r="I628" s="124"/>
      <c r="J628" s="124"/>
      <c r="K628" s="124"/>
      <c r="L628" s="124"/>
      <c r="M628" s="124"/>
    </row>
    <row r="629" spans="1:13" s="132" customFormat="1" x14ac:dyDescent="0.25">
      <c r="A629" s="119"/>
      <c r="B629" s="120"/>
      <c r="C629" s="120"/>
      <c r="D629" s="121"/>
      <c r="E629" s="122"/>
      <c r="F629" s="122"/>
      <c r="G629" s="123"/>
      <c r="H629" s="124"/>
      <c r="I629" s="124"/>
      <c r="J629" s="124"/>
      <c r="K629" s="124"/>
      <c r="L629" s="124"/>
      <c r="M629" s="124"/>
    </row>
    <row r="630" spans="1:13" s="132" customFormat="1" x14ac:dyDescent="0.25">
      <c r="A630" s="119"/>
      <c r="B630" s="120"/>
      <c r="C630" s="120"/>
      <c r="D630" s="121"/>
      <c r="E630" s="122"/>
      <c r="F630" s="122"/>
      <c r="G630" s="123"/>
      <c r="H630" s="124"/>
      <c r="I630" s="124"/>
      <c r="J630" s="124"/>
      <c r="K630" s="124"/>
      <c r="L630" s="124"/>
      <c r="M630" s="124"/>
    </row>
    <row r="631" spans="1:13" s="132" customFormat="1" x14ac:dyDescent="0.25">
      <c r="A631" s="119"/>
      <c r="B631" s="120"/>
      <c r="C631" s="120"/>
      <c r="D631" s="121"/>
      <c r="E631" s="122"/>
      <c r="F631" s="122"/>
      <c r="G631" s="123"/>
      <c r="H631" s="124"/>
      <c r="I631" s="124"/>
      <c r="J631" s="124"/>
      <c r="K631" s="124"/>
      <c r="L631" s="124"/>
      <c r="M631" s="124"/>
    </row>
    <row r="632" spans="1:13" s="132" customFormat="1" x14ac:dyDescent="0.25">
      <c r="A632" s="119"/>
      <c r="B632" s="120"/>
      <c r="C632" s="120"/>
      <c r="D632" s="121"/>
      <c r="E632" s="122"/>
      <c r="F632" s="122"/>
      <c r="G632" s="123"/>
      <c r="H632" s="124"/>
      <c r="I632" s="124"/>
      <c r="J632" s="124"/>
      <c r="K632" s="124"/>
      <c r="L632" s="124"/>
      <c r="M632" s="124"/>
    </row>
    <row r="633" spans="1:13" s="132" customFormat="1" x14ac:dyDescent="0.25">
      <c r="A633" s="119"/>
      <c r="B633" s="120"/>
      <c r="C633" s="120"/>
      <c r="D633" s="121"/>
      <c r="E633" s="122"/>
      <c r="F633" s="122"/>
      <c r="G633" s="123"/>
      <c r="H633" s="124"/>
      <c r="I633" s="124"/>
      <c r="J633" s="124"/>
      <c r="K633" s="124"/>
      <c r="L633" s="124"/>
      <c r="M633" s="124"/>
    </row>
    <row r="634" spans="1:13" s="132" customFormat="1" x14ac:dyDescent="0.25">
      <c r="A634" s="119"/>
      <c r="B634" s="120"/>
      <c r="C634" s="120"/>
      <c r="D634" s="121"/>
      <c r="E634" s="122"/>
      <c r="F634" s="122"/>
      <c r="G634" s="123"/>
      <c r="H634" s="124"/>
      <c r="I634" s="124"/>
      <c r="J634" s="124"/>
      <c r="K634" s="124"/>
      <c r="L634" s="124"/>
      <c r="M634" s="124"/>
    </row>
    <row r="635" spans="1:13" s="132" customFormat="1" x14ac:dyDescent="0.25">
      <c r="A635" s="119"/>
      <c r="B635" s="120"/>
      <c r="C635" s="120"/>
      <c r="D635" s="121"/>
      <c r="E635" s="122"/>
      <c r="F635" s="122"/>
      <c r="G635" s="123"/>
      <c r="H635" s="124"/>
      <c r="I635" s="124"/>
      <c r="J635" s="124"/>
      <c r="K635" s="124"/>
      <c r="L635" s="124"/>
      <c r="M635" s="124"/>
    </row>
    <row r="636" spans="1:13" s="132" customFormat="1" x14ac:dyDescent="0.25">
      <c r="A636" s="119"/>
      <c r="B636" s="120"/>
      <c r="C636" s="120"/>
      <c r="D636" s="121"/>
      <c r="E636" s="122"/>
      <c r="F636" s="122"/>
      <c r="G636" s="123"/>
      <c r="H636" s="124"/>
      <c r="I636" s="124"/>
      <c r="J636" s="124"/>
      <c r="K636" s="124"/>
      <c r="L636" s="124"/>
      <c r="M636" s="124"/>
    </row>
    <row r="637" spans="1:13" s="132" customFormat="1" x14ac:dyDescent="0.25">
      <c r="A637" s="119"/>
      <c r="B637" s="120"/>
      <c r="C637" s="120"/>
      <c r="D637" s="121"/>
      <c r="E637" s="122"/>
      <c r="F637" s="122"/>
      <c r="G637" s="123"/>
      <c r="H637" s="124"/>
      <c r="I637" s="124"/>
      <c r="J637" s="124"/>
      <c r="K637" s="124"/>
      <c r="L637" s="124"/>
      <c r="M637" s="124"/>
    </row>
    <row r="638" spans="1:13" s="132" customFormat="1" x14ac:dyDescent="0.25">
      <c r="A638" s="119"/>
      <c r="B638" s="120"/>
      <c r="C638" s="120"/>
      <c r="D638" s="121"/>
      <c r="E638" s="122"/>
      <c r="F638" s="122"/>
      <c r="G638" s="123"/>
      <c r="H638" s="124"/>
      <c r="I638" s="124"/>
      <c r="J638" s="124"/>
      <c r="K638" s="124"/>
      <c r="L638" s="124"/>
      <c r="M638" s="124"/>
    </row>
    <row r="639" spans="1:13" s="132" customFormat="1" x14ac:dyDescent="0.25">
      <c r="A639" s="119"/>
      <c r="B639" s="120"/>
      <c r="C639" s="120"/>
      <c r="D639" s="121"/>
      <c r="E639" s="122"/>
      <c r="F639" s="122"/>
      <c r="G639" s="123"/>
      <c r="H639" s="124"/>
      <c r="I639" s="124"/>
      <c r="J639" s="124"/>
      <c r="K639" s="124"/>
      <c r="L639" s="124"/>
      <c r="M639" s="124"/>
    </row>
    <row r="640" spans="1:13" s="132" customFormat="1" x14ac:dyDescent="0.25">
      <c r="A640" s="119"/>
      <c r="B640" s="120"/>
      <c r="C640" s="120"/>
      <c r="D640" s="121"/>
      <c r="E640" s="122"/>
      <c r="F640" s="122"/>
      <c r="G640" s="123"/>
      <c r="H640" s="124"/>
      <c r="I640" s="124"/>
      <c r="J640" s="124"/>
      <c r="K640" s="124"/>
      <c r="L640" s="124"/>
      <c r="M640" s="124"/>
    </row>
    <row r="641" spans="1:13" s="132" customFormat="1" x14ac:dyDescent="0.25">
      <c r="A641" s="119"/>
      <c r="B641" s="120"/>
      <c r="C641" s="120"/>
      <c r="D641" s="121"/>
      <c r="E641" s="122"/>
      <c r="F641" s="122"/>
      <c r="G641" s="123"/>
      <c r="H641" s="124"/>
      <c r="I641" s="124"/>
      <c r="J641" s="124"/>
      <c r="K641" s="124"/>
      <c r="L641" s="124"/>
      <c r="M641" s="124"/>
    </row>
    <row r="642" spans="1:13" s="132" customFormat="1" x14ac:dyDescent="0.25">
      <c r="A642" s="119"/>
      <c r="B642" s="120"/>
      <c r="C642" s="120"/>
      <c r="D642" s="121"/>
      <c r="E642" s="122"/>
      <c r="F642" s="122"/>
      <c r="G642" s="123"/>
      <c r="H642" s="124"/>
      <c r="I642" s="124"/>
      <c r="J642" s="124"/>
      <c r="K642" s="124"/>
      <c r="L642" s="124"/>
      <c r="M642" s="124"/>
    </row>
    <row r="643" spans="1:13" s="132" customFormat="1" x14ac:dyDescent="0.25">
      <c r="A643" s="119"/>
      <c r="B643" s="120"/>
      <c r="C643" s="120"/>
      <c r="D643" s="121"/>
      <c r="E643" s="122"/>
      <c r="F643" s="122"/>
      <c r="G643" s="123"/>
      <c r="H643" s="124"/>
      <c r="I643" s="124"/>
      <c r="J643" s="124"/>
      <c r="K643" s="124"/>
      <c r="L643" s="124"/>
      <c r="M643" s="124"/>
    </row>
    <row r="644" spans="1:13" s="132" customFormat="1" x14ac:dyDescent="0.25">
      <c r="A644" s="119"/>
      <c r="B644" s="120"/>
      <c r="C644" s="120"/>
      <c r="D644" s="121"/>
      <c r="E644" s="122"/>
      <c r="F644" s="122"/>
      <c r="G644" s="123"/>
      <c r="H644" s="124"/>
      <c r="I644" s="124"/>
      <c r="J644" s="124"/>
      <c r="K644" s="124"/>
      <c r="L644" s="124"/>
      <c r="M644" s="124"/>
    </row>
    <row r="645" spans="1:13" s="132" customFormat="1" x14ac:dyDescent="0.25">
      <c r="A645" s="119"/>
      <c r="B645" s="120"/>
      <c r="C645" s="120"/>
      <c r="D645" s="121"/>
      <c r="E645" s="122"/>
      <c r="F645" s="122"/>
      <c r="G645" s="123"/>
      <c r="H645" s="124"/>
      <c r="I645" s="124"/>
      <c r="J645" s="124"/>
      <c r="K645" s="124"/>
      <c r="L645" s="124"/>
      <c r="M645" s="124"/>
    </row>
    <row r="646" spans="1:13" s="132" customFormat="1" x14ac:dyDescent="0.25">
      <c r="A646" s="119"/>
      <c r="B646" s="120"/>
      <c r="C646" s="120"/>
      <c r="D646" s="121"/>
      <c r="E646" s="122"/>
      <c r="F646" s="122"/>
      <c r="G646" s="123"/>
      <c r="H646" s="124"/>
      <c r="I646" s="124"/>
      <c r="J646" s="124"/>
      <c r="K646" s="124"/>
      <c r="L646" s="124"/>
      <c r="M646" s="124"/>
    </row>
    <row r="647" spans="1:13" s="132" customFormat="1" x14ac:dyDescent="0.25">
      <c r="A647" s="119"/>
      <c r="B647" s="120"/>
      <c r="C647" s="120"/>
      <c r="D647" s="121"/>
      <c r="E647" s="122"/>
      <c r="F647" s="122"/>
      <c r="G647" s="123"/>
      <c r="H647" s="124"/>
      <c r="I647" s="124"/>
      <c r="J647" s="124"/>
      <c r="K647" s="124"/>
      <c r="L647" s="124"/>
      <c r="M647" s="124"/>
    </row>
    <row r="648" spans="1:13" s="132" customFormat="1" x14ac:dyDescent="0.25">
      <c r="A648" s="119"/>
      <c r="B648" s="120"/>
      <c r="C648" s="120"/>
      <c r="D648" s="121"/>
      <c r="E648" s="122"/>
      <c r="F648" s="122"/>
      <c r="G648" s="123"/>
      <c r="H648" s="124"/>
      <c r="I648" s="124"/>
      <c r="J648" s="124"/>
      <c r="K648" s="124"/>
      <c r="L648" s="124"/>
      <c r="M648" s="124"/>
    </row>
    <row r="649" spans="1:13" s="132" customFormat="1" x14ac:dyDescent="0.25">
      <c r="A649" s="119"/>
      <c r="B649" s="120"/>
      <c r="C649" s="120"/>
      <c r="D649" s="121"/>
      <c r="E649" s="122"/>
      <c r="F649" s="122"/>
      <c r="G649" s="123"/>
      <c r="H649" s="124"/>
      <c r="I649" s="124"/>
      <c r="J649" s="124"/>
      <c r="K649" s="124"/>
      <c r="L649" s="124"/>
      <c r="M649" s="124"/>
    </row>
    <row r="650" spans="1:13" s="132" customFormat="1" x14ac:dyDescent="0.25">
      <c r="A650" s="119"/>
      <c r="B650" s="120"/>
      <c r="C650" s="120"/>
      <c r="D650" s="121"/>
      <c r="E650" s="122"/>
      <c r="F650" s="122"/>
      <c r="G650" s="123"/>
      <c r="H650" s="124"/>
      <c r="I650" s="124"/>
      <c r="J650" s="124"/>
      <c r="K650" s="124"/>
      <c r="L650" s="124"/>
      <c r="M650" s="124"/>
    </row>
    <row r="651" spans="1:13" s="132" customFormat="1" x14ac:dyDescent="0.25">
      <c r="A651" s="119"/>
      <c r="B651" s="120"/>
      <c r="C651" s="120"/>
      <c r="D651" s="121"/>
      <c r="E651" s="122"/>
      <c r="F651" s="122"/>
      <c r="G651" s="123"/>
      <c r="H651" s="124"/>
      <c r="I651" s="124"/>
      <c r="J651" s="124"/>
      <c r="K651" s="124"/>
      <c r="L651" s="124"/>
      <c r="M651" s="124"/>
    </row>
    <row r="652" spans="1:13" s="132" customFormat="1" x14ac:dyDescent="0.25">
      <c r="A652" s="119"/>
      <c r="B652" s="120"/>
      <c r="C652" s="120"/>
      <c r="D652" s="121"/>
      <c r="E652" s="122"/>
      <c r="F652" s="122"/>
      <c r="G652" s="123"/>
      <c r="H652" s="124"/>
      <c r="I652" s="124"/>
      <c r="J652" s="124"/>
      <c r="K652" s="124"/>
      <c r="L652" s="124"/>
      <c r="M652" s="124"/>
    </row>
    <row r="653" spans="1:13" s="132" customFormat="1" x14ac:dyDescent="0.25">
      <c r="A653" s="119"/>
      <c r="B653" s="120"/>
      <c r="C653" s="120"/>
      <c r="D653" s="121"/>
      <c r="E653" s="122"/>
      <c r="F653" s="122"/>
      <c r="G653" s="123"/>
      <c r="H653" s="124"/>
      <c r="I653" s="124"/>
      <c r="J653" s="124"/>
      <c r="K653" s="124"/>
      <c r="L653" s="124"/>
      <c r="M653" s="124"/>
    </row>
    <row r="654" spans="1:13" s="132" customFormat="1" x14ac:dyDescent="0.25">
      <c r="A654" s="119"/>
      <c r="B654" s="120"/>
      <c r="C654" s="120"/>
      <c r="D654" s="121"/>
      <c r="E654" s="122"/>
      <c r="F654" s="122"/>
      <c r="G654" s="123"/>
      <c r="H654" s="124"/>
      <c r="I654" s="124"/>
      <c r="J654" s="124"/>
      <c r="K654" s="124"/>
      <c r="L654" s="124"/>
      <c r="M654" s="124"/>
    </row>
    <row r="655" spans="1:13" s="132" customFormat="1" x14ac:dyDescent="0.25">
      <c r="A655" s="119"/>
      <c r="B655" s="120"/>
      <c r="C655" s="120"/>
      <c r="D655" s="121"/>
      <c r="E655" s="122"/>
      <c r="F655" s="122"/>
      <c r="G655" s="123"/>
      <c r="H655" s="124"/>
      <c r="I655" s="124"/>
      <c r="J655" s="124"/>
      <c r="K655" s="124"/>
      <c r="L655" s="124"/>
      <c r="M655" s="124"/>
    </row>
    <row r="656" spans="1:13" s="132" customFormat="1" x14ac:dyDescent="0.25">
      <c r="A656" s="119"/>
      <c r="B656" s="120"/>
      <c r="C656" s="120"/>
      <c r="D656" s="121"/>
      <c r="E656" s="122"/>
      <c r="F656" s="122"/>
      <c r="G656" s="123"/>
      <c r="H656" s="124"/>
      <c r="I656" s="124"/>
      <c r="J656" s="124"/>
      <c r="K656" s="124"/>
      <c r="L656" s="124"/>
      <c r="M656" s="124"/>
    </row>
    <row r="657" spans="1:13" s="132" customFormat="1" x14ac:dyDescent="0.25">
      <c r="A657" s="119"/>
      <c r="B657" s="120"/>
      <c r="C657" s="120"/>
      <c r="D657" s="121"/>
      <c r="E657" s="122"/>
      <c r="F657" s="122"/>
      <c r="G657" s="123"/>
      <c r="H657" s="124"/>
      <c r="I657" s="124"/>
      <c r="J657" s="124"/>
      <c r="K657" s="124"/>
      <c r="L657" s="124"/>
      <c r="M657" s="124"/>
    </row>
    <row r="658" spans="1:13" s="132" customFormat="1" x14ac:dyDescent="0.25">
      <c r="A658" s="119"/>
      <c r="B658" s="120"/>
      <c r="C658" s="120"/>
      <c r="D658" s="121"/>
      <c r="E658" s="122"/>
      <c r="F658" s="122"/>
      <c r="G658" s="123"/>
      <c r="H658" s="124"/>
      <c r="I658" s="124"/>
      <c r="J658" s="124"/>
      <c r="K658" s="124"/>
      <c r="L658" s="124"/>
      <c r="M658" s="124"/>
    </row>
    <row r="659" spans="1:13" s="132" customFormat="1" x14ac:dyDescent="0.25">
      <c r="A659" s="119"/>
      <c r="B659" s="120"/>
      <c r="C659" s="120"/>
      <c r="D659" s="121"/>
      <c r="E659" s="122"/>
      <c r="F659" s="122"/>
      <c r="G659" s="123"/>
      <c r="H659" s="124"/>
      <c r="I659" s="124"/>
      <c r="J659" s="124"/>
      <c r="K659" s="124"/>
      <c r="L659" s="124"/>
      <c r="M659" s="124"/>
    </row>
    <row r="660" spans="1:13" s="132" customFormat="1" x14ac:dyDescent="0.25">
      <c r="A660" s="119"/>
      <c r="B660" s="120"/>
      <c r="C660" s="120"/>
      <c r="D660" s="121"/>
      <c r="E660" s="122"/>
      <c r="F660" s="122"/>
      <c r="G660" s="123"/>
      <c r="H660" s="124"/>
      <c r="I660" s="124"/>
      <c r="J660" s="124"/>
      <c r="K660" s="124"/>
      <c r="L660" s="124"/>
      <c r="M660" s="124"/>
    </row>
    <row r="661" spans="1:13" s="132" customFormat="1" x14ac:dyDescent="0.25">
      <c r="A661" s="119"/>
      <c r="B661" s="120"/>
      <c r="C661" s="120"/>
      <c r="D661" s="121"/>
      <c r="E661" s="122"/>
      <c r="F661" s="122"/>
      <c r="G661" s="123"/>
      <c r="H661" s="124"/>
      <c r="I661" s="124"/>
      <c r="J661" s="124"/>
      <c r="K661" s="124"/>
      <c r="L661" s="124"/>
      <c r="M661" s="124"/>
    </row>
    <row r="662" spans="1:13" s="132" customFormat="1" x14ac:dyDescent="0.25">
      <c r="A662" s="119"/>
      <c r="B662" s="120"/>
      <c r="C662" s="120"/>
      <c r="D662" s="121"/>
      <c r="E662" s="122"/>
      <c r="F662" s="122"/>
      <c r="G662" s="123"/>
      <c r="H662" s="124"/>
      <c r="I662" s="124"/>
      <c r="J662" s="124"/>
      <c r="K662" s="124"/>
      <c r="L662" s="124"/>
      <c r="M662" s="124"/>
    </row>
    <row r="663" spans="1:13" s="132" customFormat="1" x14ac:dyDescent="0.25">
      <c r="A663" s="119"/>
      <c r="B663" s="120"/>
      <c r="C663" s="120"/>
      <c r="D663" s="121"/>
      <c r="E663" s="122"/>
      <c r="F663" s="122"/>
      <c r="G663" s="123"/>
      <c r="H663" s="124"/>
      <c r="I663" s="124"/>
      <c r="J663" s="124"/>
      <c r="K663" s="124"/>
      <c r="L663" s="124"/>
      <c r="M663" s="124"/>
    </row>
    <row r="664" spans="1:13" s="132" customFormat="1" x14ac:dyDescent="0.25">
      <c r="A664" s="119"/>
      <c r="B664" s="120"/>
      <c r="C664" s="120"/>
      <c r="D664" s="121"/>
      <c r="E664" s="122"/>
      <c r="F664" s="122"/>
      <c r="G664" s="123"/>
      <c r="H664" s="124"/>
      <c r="I664" s="124"/>
      <c r="J664" s="124"/>
      <c r="K664" s="124"/>
      <c r="L664" s="124"/>
      <c r="M664" s="124"/>
    </row>
    <row r="665" spans="1:13" s="132" customFormat="1" x14ac:dyDescent="0.25">
      <c r="A665" s="119"/>
      <c r="B665" s="120"/>
      <c r="C665" s="120"/>
      <c r="D665" s="121"/>
      <c r="E665" s="122"/>
      <c r="F665" s="122"/>
      <c r="G665" s="123"/>
      <c r="H665" s="124"/>
      <c r="I665" s="124"/>
      <c r="J665" s="124"/>
      <c r="K665" s="124"/>
      <c r="L665" s="124"/>
      <c r="M665" s="124"/>
    </row>
    <row r="666" spans="1:13" s="132" customFormat="1" x14ac:dyDescent="0.25">
      <c r="A666" s="119"/>
      <c r="B666" s="120"/>
      <c r="C666" s="120"/>
      <c r="D666" s="121"/>
      <c r="E666" s="122"/>
      <c r="F666" s="122"/>
      <c r="G666" s="123"/>
      <c r="H666" s="124"/>
      <c r="I666" s="124"/>
      <c r="J666" s="124"/>
      <c r="K666" s="124"/>
      <c r="L666" s="124"/>
      <c r="M666" s="124"/>
    </row>
    <row r="667" spans="1:13" s="132" customFormat="1" x14ac:dyDescent="0.25">
      <c r="A667" s="119"/>
      <c r="B667" s="120"/>
      <c r="C667" s="120"/>
      <c r="D667" s="121"/>
      <c r="E667" s="122"/>
      <c r="F667" s="122"/>
      <c r="G667" s="123"/>
      <c r="H667" s="124"/>
      <c r="I667" s="124"/>
      <c r="J667" s="124"/>
      <c r="K667" s="124"/>
      <c r="L667" s="124"/>
      <c r="M667" s="124"/>
    </row>
    <row r="668" spans="1:13" s="132" customFormat="1" x14ac:dyDescent="0.25">
      <c r="A668" s="119"/>
      <c r="B668" s="120"/>
      <c r="C668" s="120"/>
      <c r="D668" s="121"/>
      <c r="E668" s="122"/>
      <c r="F668" s="122"/>
      <c r="G668" s="123"/>
      <c r="H668" s="124"/>
      <c r="I668" s="124"/>
      <c r="J668" s="124"/>
      <c r="K668" s="124"/>
      <c r="L668" s="124"/>
      <c r="M668" s="124"/>
    </row>
    <row r="669" spans="1:13" s="132" customFormat="1" x14ac:dyDescent="0.25">
      <c r="A669" s="119"/>
      <c r="B669" s="120"/>
      <c r="C669" s="120"/>
      <c r="D669" s="121"/>
      <c r="E669" s="122"/>
      <c r="F669" s="122"/>
      <c r="G669" s="123"/>
      <c r="H669" s="124"/>
      <c r="I669" s="124"/>
      <c r="J669" s="124"/>
      <c r="K669" s="124"/>
      <c r="L669" s="124"/>
      <c r="M669" s="124"/>
    </row>
    <row r="670" spans="1:13" s="132" customFormat="1" x14ac:dyDescent="0.25">
      <c r="A670" s="119"/>
      <c r="B670" s="120"/>
      <c r="C670" s="120"/>
      <c r="D670" s="121"/>
      <c r="E670" s="122"/>
      <c r="F670" s="122"/>
      <c r="G670" s="123"/>
      <c r="H670" s="124"/>
      <c r="I670" s="124"/>
      <c r="J670" s="124"/>
      <c r="K670" s="124"/>
      <c r="L670" s="124"/>
      <c r="M670" s="124"/>
    </row>
    <row r="671" spans="1:13" s="132" customFormat="1" x14ac:dyDescent="0.25">
      <c r="A671" s="119"/>
      <c r="B671" s="120"/>
      <c r="C671" s="120"/>
      <c r="D671" s="121"/>
      <c r="E671" s="122"/>
      <c r="F671" s="122"/>
      <c r="G671" s="123"/>
      <c r="H671" s="124"/>
      <c r="I671" s="124"/>
      <c r="J671" s="124"/>
      <c r="K671" s="124"/>
      <c r="L671" s="124"/>
      <c r="M671" s="124"/>
    </row>
    <row r="672" spans="1:13" s="132" customFormat="1" x14ac:dyDescent="0.25">
      <c r="A672" s="119"/>
      <c r="B672" s="120"/>
      <c r="C672" s="120"/>
      <c r="D672" s="121"/>
      <c r="E672" s="122"/>
      <c r="F672" s="122"/>
      <c r="G672" s="123"/>
      <c r="H672" s="124"/>
      <c r="I672" s="124"/>
      <c r="J672" s="124"/>
      <c r="K672" s="124"/>
      <c r="L672" s="124"/>
      <c r="M672" s="124"/>
    </row>
    <row r="673" spans="1:13" s="132" customFormat="1" x14ac:dyDescent="0.25">
      <c r="A673" s="119"/>
      <c r="B673" s="120"/>
      <c r="C673" s="120"/>
      <c r="D673" s="121"/>
      <c r="E673" s="122"/>
      <c r="F673" s="122"/>
      <c r="G673" s="123"/>
      <c r="H673" s="124"/>
      <c r="I673" s="124"/>
      <c r="J673" s="124"/>
      <c r="K673" s="124"/>
      <c r="L673" s="124"/>
      <c r="M673" s="124"/>
    </row>
    <row r="674" spans="1:13" s="132" customFormat="1" x14ac:dyDescent="0.25">
      <c r="A674" s="119"/>
      <c r="B674" s="120"/>
      <c r="C674" s="120"/>
      <c r="D674" s="121"/>
      <c r="E674" s="122"/>
      <c r="F674" s="122"/>
      <c r="G674" s="123"/>
      <c r="H674" s="124"/>
      <c r="I674" s="124"/>
      <c r="J674" s="124"/>
      <c r="K674" s="124"/>
      <c r="L674" s="124"/>
      <c r="M674" s="124"/>
    </row>
    <row r="675" spans="1:13" s="132" customFormat="1" x14ac:dyDescent="0.25">
      <c r="A675" s="119"/>
      <c r="B675" s="120"/>
      <c r="C675" s="120"/>
      <c r="D675" s="121"/>
      <c r="E675" s="122"/>
      <c r="F675" s="122"/>
      <c r="G675" s="123"/>
      <c r="H675" s="124"/>
      <c r="I675" s="124"/>
      <c r="J675" s="124"/>
      <c r="K675" s="124"/>
      <c r="L675" s="124"/>
      <c r="M675" s="124"/>
    </row>
    <row r="676" spans="1:13" s="132" customFormat="1" x14ac:dyDescent="0.25">
      <c r="A676" s="119"/>
      <c r="B676" s="120"/>
      <c r="C676" s="120"/>
      <c r="D676" s="121"/>
      <c r="E676" s="122"/>
      <c r="F676" s="122"/>
      <c r="G676" s="123"/>
      <c r="H676" s="124"/>
      <c r="I676" s="124"/>
      <c r="J676" s="124"/>
      <c r="K676" s="124"/>
      <c r="L676" s="124"/>
      <c r="M676" s="124"/>
    </row>
    <row r="677" spans="1:13" s="132" customFormat="1" x14ac:dyDescent="0.25">
      <c r="A677" s="119"/>
      <c r="B677" s="120"/>
      <c r="C677" s="120"/>
      <c r="D677" s="121"/>
      <c r="E677" s="122"/>
      <c r="F677" s="122"/>
      <c r="G677" s="123"/>
      <c r="H677" s="124"/>
      <c r="I677" s="124"/>
      <c r="J677" s="124"/>
      <c r="K677" s="124"/>
      <c r="L677" s="124"/>
      <c r="M677" s="124"/>
    </row>
    <row r="678" spans="1:13" s="132" customFormat="1" x14ac:dyDescent="0.25">
      <c r="A678" s="119"/>
      <c r="B678" s="120"/>
      <c r="C678" s="120"/>
      <c r="D678" s="121"/>
      <c r="E678" s="122"/>
      <c r="F678" s="122"/>
      <c r="G678" s="123"/>
      <c r="H678" s="124"/>
      <c r="I678" s="124"/>
      <c r="J678" s="124"/>
      <c r="K678" s="124"/>
      <c r="L678" s="124"/>
      <c r="M678" s="124"/>
    </row>
    <row r="679" spans="1:13" s="132" customFormat="1" x14ac:dyDescent="0.25">
      <c r="A679" s="119"/>
      <c r="B679" s="120"/>
      <c r="C679" s="120"/>
      <c r="D679" s="121"/>
      <c r="E679" s="122"/>
      <c r="F679" s="122"/>
      <c r="G679" s="123"/>
      <c r="H679" s="124"/>
      <c r="I679" s="124"/>
      <c r="J679" s="124"/>
      <c r="K679" s="124"/>
      <c r="L679" s="124"/>
      <c r="M679" s="124"/>
    </row>
    <row r="680" spans="1:13" s="132" customFormat="1" x14ac:dyDescent="0.25">
      <c r="A680" s="119"/>
      <c r="B680" s="120"/>
      <c r="C680" s="120"/>
      <c r="D680" s="121"/>
      <c r="E680" s="122"/>
      <c r="F680" s="122"/>
      <c r="G680" s="123"/>
      <c r="H680" s="124"/>
      <c r="I680" s="124"/>
      <c r="J680" s="124"/>
      <c r="K680" s="124"/>
      <c r="L680" s="124"/>
      <c r="M680" s="124"/>
    </row>
    <row r="681" spans="1:13" s="132" customFormat="1" x14ac:dyDescent="0.25">
      <c r="A681" s="119"/>
      <c r="B681" s="120"/>
      <c r="C681" s="120"/>
      <c r="D681" s="121"/>
      <c r="E681" s="122"/>
      <c r="F681" s="122"/>
      <c r="G681" s="123"/>
      <c r="H681" s="124"/>
      <c r="I681" s="124"/>
      <c r="J681" s="124"/>
      <c r="K681" s="124"/>
      <c r="L681" s="124"/>
      <c r="M681" s="124"/>
    </row>
    <row r="682" spans="1:13" s="132" customFormat="1" x14ac:dyDescent="0.25">
      <c r="A682" s="119"/>
      <c r="B682" s="120"/>
      <c r="C682" s="120"/>
      <c r="D682" s="121"/>
      <c r="E682" s="122"/>
      <c r="F682" s="122"/>
      <c r="G682" s="123"/>
      <c r="H682" s="124"/>
      <c r="I682" s="124"/>
      <c r="J682" s="124"/>
      <c r="K682" s="124"/>
      <c r="L682" s="124"/>
      <c r="M682" s="124"/>
    </row>
    <row r="683" spans="1:13" s="132" customFormat="1" x14ac:dyDescent="0.25">
      <c r="A683" s="119"/>
      <c r="B683" s="120"/>
      <c r="C683" s="120"/>
      <c r="D683" s="121"/>
      <c r="E683" s="122"/>
      <c r="F683" s="122"/>
      <c r="G683" s="123"/>
      <c r="H683" s="124"/>
      <c r="I683" s="124"/>
      <c r="J683" s="124"/>
      <c r="K683" s="124"/>
      <c r="L683" s="124"/>
      <c r="M683" s="124"/>
    </row>
    <row r="684" spans="1:13" s="132" customFormat="1" x14ac:dyDescent="0.25">
      <c r="A684" s="119"/>
      <c r="B684" s="120"/>
      <c r="C684" s="120"/>
      <c r="D684" s="121"/>
      <c r="E684" s="122"/>
      <c r="F684" s="122"/>
      <c r="G684" s="123"/>
      <c r="H684" s="124"/>
      <c r="I684" s="124"/>
      <c r="J684" s="124"/>
      <c r="K684" s="124"/>
      <c r="L684" s="124"/>
      <c r="M684" s="124"/>
    </row>
    <row r="685" spans="1:13" s="132" customFormat="1" x14ac:dyDescent="0.25">
      <c r="A685" s="119"/>
      <c r="B685" s="120"/>
      <c r="C685" s="120"/>
      <c r="D685" s="121"/>
      <c r="E685" s="122"/>
      <c r="F685" s="122"/>
      <c r="G685" s="123"/>
      <c r="H685" s="124"/>
      <c r="I685" s="124"/>
      <c r="J685" s="124"/>
      <c r="K685" s="124"/>
      <c r="L685" s="124"/>
      <c r="M685" s="124"/>
    </row>
    <row r="686" spans="1:13" s="132" customFormat="1" x14ac:dyDescent="0.25">
      <c r="A686" s="119"/>
      <c r="B686" s="120"/>
      <c r="C686" s="120"/>
      <c r="D686" s="121"/>
      <c r="E686" s="122"/>
      <c r="F686" s="122"/>
      <c r="G686" s="123"/>
      <c r="H686" s="124"/>
      <c r="I686" s="124"/>
      <c r="J686" s="124"/>
      <c r="K686" s="124"/>
      <c r="L686" s="124"/>
      <c r="M686" s="124"/>
    </row>
    <row r="687" spans="1:13" s="132" customFormat="1" x14ac:dyDescent="0.25">
      <c r="A687" s="119"/>
      <c r="B687" s="120"/>
      <c r="C687" s="120"/>
      <c r="D687" s="121"/>
      <c r="E687" s="122"/>
      <c r="F687" s="122"/>
      <c r="G687" s="123"/>
      <c r="H687" s="124"/>
      <c r="I687" s="124"/>
      <c r="J687" s="124"/>
      <c r="K687" s="124"/>
      <c r="L687" s="124"/>
      <c r="M687" s="124"/>
    </row>
    <row r="688" spans="1:13" s="132" customFormat="1" x14ac:dyDescent="0.25">
      <c r="A688" s="119"/>
      <c r="B688" s="120"/>
      <c r="C688" s="120"/>
      <c r="D688" s="121"/>
      <c r="E688" s="122"/>
      <c r="F688" s="122"/>
      <c r="G688" s="123"/>
      <c r="H688" s="124"/>
      <c r="I688" s="124"/>
      <c r="J688" s="124"/>
      <c r="K688" s="124"/>
      <c r="L688" s="124"/>
      <c r="M688" s="124"/>
    </row>
    <row r="689" spans="1:13" s="132" customFormat="1" x14ac:dyDescent="0.25">
      <c r="A689" s="119"/>
      <c r="B689" s="120"/>
      <c r="C689" s="120"/>
      <c r="D689" s="121"/>
      <c r="E689" s="122"/>
      <c r="F689" s="122"/>
      <c r="G689" s="123"/>
      <c r="H689" s="124"/>
      <c r="I689" s="124"/>
      <c r="J689" s="124"/>
      <c r="K689" s="124"/>
      <c r="L689" s="124"/>
      <c r="M689" s="124"/>
    </row>
    <row r="690" spans="1:13" s="132" customFormat="1" x14ac:dyDescent="0.25">
      <c r="A690" s="119"/>
      <c r="B690" s="120"/>
      <c r="C690" s="120"/>
      <c r="D690" s="121"/>
      <c r="E690" s="122"/>
      <c r="F690" s="122"/>
      <c r="G690" s="123"/>
      <c r="H690" s="124"/>
      <c r="I690" s="124"/>
      <c r="J690" s="124"/>
      <c r="K690" s="124"/>
      <c r="L690" s="124"/>
      <c r="M690" s="124"/>
    </row>
    <row r="691" spans="1:13" s="132" customFormat="1" x14ac:dyDescent="0.25">
      <c r="A691" s="119"/>
      <c r="B691" s="120"/>
      <c r="C691" s="120"/>
      <c r="D691" s="121"/>
      <c r="E691" s="122"/>
      <c r="F691" s="122"/>
      <c r="G691" s="123"/>
      <c r="H691" s="124"/>
      <c r="I691" s="124"/>
      <c r="J691" s="124"/>
      <c r="K691" s="124"/>
      <c r="L691" s="124"/>
      <c r="M691" s="124"/>
    </row>
    <row r="692" spans="1:13" s="132" customFormat="1" x14ac:dyDescent="0.25">
      <c r="A692" s="119"/>
      <c r="B692" s="120"/>
      <c r="C692" s="120"/>
      <c r="D692" s="121"/>
      <c r="E692" s="122"/>
      <c r="F692" s="122"/>
      <c r="G692" s="123"/>
      <c r="H692" s="124"/>
      <c r="I692" s="124"/>
      <c r="J692" s="124"/>
      <c r="K692" s="124"/>
      <c r="L692" s="124"/>
      <c r="M692" s="124"/>
    </row>
    <row r="693" spans="1:13" s="132" customFormat="1" x14ac:dyDescent="0.25">
      <c r="A693" s="119"/>
      <c r="B693" s="120"/>
      <c r="C693" s="120"/>
      <c r="D693" s="121"/>
      <c r="E693" s="122"/>
      <c r="F693" s="122"/>
      <c r="G693" s="123"/>
      <c r="H693" s="124"/>
      <c r="I693" s="124"/>
      <c r="J693" s="124"/>
      <c r="K693" s="124"/>
      <c r="L693" s="124"/>
      <c r="M693" s="124"/>
    </row>
    <row r="694" spans="1:13" s="132" customFormat="1" x14ac:dyDescent="0.25">
      <c r="A694" s="119"/>
      <c r="B694" s="120"/>
      <c r="C694" s="120"/>
      <c r="D694" s="121"/>
      <c r="E694" s="122"/>
      <c r="F694" s="122"/>
      <c r="G694" s="123"/>
      <c r="H694" s="124"/>
      <c r="I694" s="124"/>
      <c r="J694" s="124"/>
      <c r="K694" s="124"/>
      <c r="L694" s="124"/>
      <c r="M694" s="124"/>
    </row>
    <row r="695" spans="1:13" s="132" customFormat="1" x14ac:dyDescent="0.25">
      <c r="A695" s="119"/>
      <c r="B695" s="120"/>
      <c r="C695" s="120"/>
      <c r="D695" s="121"/>
      <c r="E695" s="122"/>
      <c r="F695" s="122"/>
      <c r="G695" s="123"/>
      <c r="H695" s="124"/>
      <c r="I695" s="124"/>
      <c r="J695" s="124"/>
      <c r="K695" s="124"/>
      <c r="L695" s="124"/>
      <c r="M695" s="124"/>
    </row>
    <row r="696" spans="1:13" s="132" customFormat="1" x14ac:dyDescent="0.25">
      <c r="A696" s="119"/>
      <c r="B696" s="120"/>
      <c r="C696" s="120"/>
      <c r="D696" s="121"/>
      <c r="E696" s="122"/>
      <c r="F696" s="122"/>
      <c r="G696" s="123"/>
      <c r="H696" s="124"/>
      <c r="I696" s="124"/>
      <c r="J696" s="124"/>
      <c r="K696" s="124"/>
      <c r="L696" s="124"/>
      <c r="M696" s="124"/>
    </row>
    <row r="697" spans="1:13" s="132" customFormat="1" x14ac:dyDescent="0.25">
      <c r="A697" s="119"/>
      <c r="B697" s="120"/>
      <c r="C697" s="120"/>
      <c r="D697" s="121"/>
      <c r="E697" s="122"/>
      <c r="F697" s="122"/>
      <c r="G697" s="123"/>
      <c r="H697" s="124"/>
      <c r="I697" s="124"/>
      <c r="J697" s="124"/>
      <c r="K697" s="124"/>
      <c r="L697" s="124"/>
      <c r="M697" s="124"/>
    </row>
    <row r="698" spans="1:13" s="132" customFormat="1" x14ac:dyDescent="0.25">
      <c r="A698" s="119"/>
      <c r="B698" s="120"/>
      <c r="C698" s="120"/>
      <c r="D698" s="121"/>
      <c r="E698" s="122"/>
      <c r="F698" s="122"/>
      <c r="G698" s="123"/>
      <c r="H698" s="124"/>
      <c r="I698" s="124"/>
      <c r="J698" s="124"/>
      <c r="K698" s="124"/>
      <c r="L698" s="124"/>
      <c r="M698" s="124"/>
    </row>
    <row r="699" spans="1:13" s="132" customFormat="1" x14ac:dyDescent="0.25">
      <c r="A699" s="119"/>
      <c r="B699" s="120"/>
      <c r="C699" s="120"/>
      <c r="D699" s="121"/>
      <c r="E699" s="122"/>
      <c r="F699" s="122"/>
      <c r="G699" s="123"/>
      <c r="H699" s="124"/>
      <c r="I699" s="124"/>
      <c r="J699" s="124"/>
      <c r="K699" s="124"/>
      <c r="L699" s="124"/>
      <c r="M699" s="124"/>
    </row>
    <row r="700" spans="1:13" s="132" customFormat="1" x14ac:dyDescent="0.25">
      <c r="A700" s="119"/>
      <c r="B700" s="120"/>
      <c r="C700" s="120"/>
      <c r="D700" s="121"/>
      <c r="E700" s="122"/>
      <c r="F700" s="122"/>
      <c r="G700" s="123"/>
      <c r="H700" s="124"/>
      <c r="I700" s="124"/>
      <c r="J700" s="124"/>
      <c r="K700" s="124"/>
      <c r="L700" s="124"/>
      <c r="M700" s="124"/>
    </row>
    <row r="701" spans="1:13" s="132" customFormat="1" x14ac:dyDescent="0.25">
      <c r="A701" s="119"/>
      <c r="B701" s="120"/>
      <c r="C701" s="120"/>
      <c r="D701" s="121"/>
      <c r="E701" s="122"/>
      <c r="F701" s="122"/>
      <c r="G701" s="123"/>
      <c r="H701" s="124"/>
      <c r="I701" s="124"/>
      <c r="J701" s="124"/>
      <c r="K701" s="124"/>
      <c r="L701" s="124"/>
      <c r="M701" s="124"/>
    </row>
    <row r="702" spans="1:13" s="132" customFormat="1" x14ac:dyDescent="0.25">
      <c r="A702" s="119"/>
      <c r="B702" s="120"/>
      <c r="C702" s="120"/>
      <c r="D702" s="121"/>
      <c r="E702" s="122"/>
      <c r="F702" s="122"/>
      <c r="G702" s="123"/>
      <c r="H702" s="124"/>
      <c r="I702" s="124"/>
      <c r="J702" s="124"/>
      <c r="K702" s="124"/>
      <c r="L702" s="124"/>
      <c r="M702" s="124"/>
    </row>
    <row r="703" spans="1:13" s="132" customFormat="1" x14ac:dyDescent="0.25">
      <c r="A703" s="119"/>
      <c r="B703" s="120"/>
      <c r="C703" s="120"/>
      <c r="D703" s="121"/>
      <c r="E703" s="122"/>
      <c r="F703" s="122"/>
      <c r="G703" s="123"/>
      <c r="H703" s="124"/>
      <c r="I703" s="124"/>
      <c r="J703" s="124"/>
      <c r="K703" s="124"/>
      <c r="L703" s="124"/>
      <c r="M703" s="124"/>
    </row>
    <row r="704" spans="1:13" s="132" customFormat="1" x14ac:dyDescent="0.25">
      <c r="A704" s="119"/>
      <c r="B704" s="120"/>
      <c r="C704" s="120"/>
      <c r="D704" s="121"/>
      <c r="E704" s="122"/>
      <c r="F704" s="122"/>
      <c r="G704" s="123"/>
      <c r="H704" s="124"/>
      <c r="I704" s="124"/>
      <c r="J704" s="124"/>
      <c r="K704" s="124"/>
      <c r="L704" s="124"/>
      <c r="M704" s="124"/>
    </row>
    <row r="705" spans="1:13" s="132" customFormat="1" x14ac:dyDescent="0.25">
      <c r="A705" s="119"/>
      <c r="B705" s="120"/>
      <c r="C705" s="120"/>
      <c r="D705" s="121"/>
      <c r="E705" s="122"/>
      <c r="F705" s="122"/>
      <c r="G705" s="123"/>
      <c r="H705" s="124"/>
      <c r="I705" s="124"/>
      <c r="J705" s="124"/>
      <c r="K705" s="124"/>
      <c r="L705" s="124"/>
      <c r="M705" s="124"/>
    </row>
    <row r="706" spans="1:13" s="132" customFormat="1" x14ac:dyDescent="0.25">
      <c r="A706" s="119"/>
      <c r="B706" s="120"/>
      <c r="C706" s="120"/>
      <c r="D706" s="121"/>
      <c r="E706" s="122"/>
      <c r="F706" s="122"/>
      <c r="G706" s="123"/>
      <c r="H706" s="124"/>
      <c r="I706" s="124"/>
      <c r="J706" s="124"/>
      <c r="K706" s="124"/>
      <c r="L706" s="124"/>
      <c r="M706" s="124"/>
    </row>
    <row r="707" spans="1:13" s="132" customFormat="1" x14ac:dyDescent="0.25">
      <c r="A707" s="119"/>
      <c r="B707" s="120"/>
      <c r="C707" s="120"/>
      <c r="D707" s="121"/>
      <c r="E707" s="122"/>
      <c r="F707" s="122"/>
      <c r="G707" s="123"/>
      <c r="H707" s="124"/>
      <c r="I707" s="124"/>
      <c r="J707" s="124"/>
      <c r="K707" s="124"/>
      <c r="L707" s="124"/>
      <c r="M707" s="124"/>
    </row>
    <row r="708" spans="1:13" s="132" customFormat="1" x14ac:dyDescent="0.25">
      <c r="A708" s="119"/>
      <c r="B708" s="120"/>
      <c r="C708" s="120"/>
      <c r="D708" s="121"/>
      <c r="E708" s="122"/>
      <c r="F708" s="122"/>
      <c r="G708" s="123"/>
      <c r="H708" s="124"/>
      <c r="I708" s="124"/>
      <c r="J708" s="124"/>
      <c r="K708" s="124"/>
      <c r="L708" s="124"/>
      <c r="M708" s="124"/>
    </row>
    <row r="709" spans="1:13" s="132" customFormat="1" x14ac:dyDescent="0.25">
      <c r="A709" s="119"/>
      <c r="B709" s="120"/>
      <c r="C709" s="120"/>
      <c r="D709" s="121"/>
      <c r="E709" s="122"/>
      <c r="F709" s="122"/>
      <c r="G709" s="123"/>
      <c r="H709" s="124"/>
      <c r="I709" s="124"/>
      <c r="J709" s="124"/>
      <c r="K709" s="124"/>
      <c r="L709" s="124"/>
      <c r="M709" s="124"/>
    </row>
    <row r="710" spans="1:13" s="132" customFormat="1" x14ac:dyDescent="0.25">
      <c r="A710" s="119"/>
      <c r="B710" s="120"/>
      <c r="C710" s="120"/>
      <c r="D710" s="121"/>
      <c r="E710" s="122"/>
      <c r="F710" s="122"/>
      <c r="G710" s="123"/>
      <c r="H710" s="124"/>
      <c r="I710" s="124"/>
      <c r="J710" s="124"/>
      <c r="K710" s="124"/>
      <c r="L710" s="124"/>
      <c r="M710" s="124"/>
    </row>
    <row r="711" spans="1:13" s="132" customFormat="1" x14ac:dyDescent="0.25">
      <c r="A711" s="119"/>
      <c r="B711" s="120"/>
      <c r="C711" s="120"/>
      <c r="D711" s="121"/>
      <c r="E711" s="122"/>
      <c r="F711" s="122"/>
      <c r="G711" s="123"/>
      <c r="H711" s="124"/>
      <c r="I711" s="124"/>
      <c r="J711" s="124"/>
      <c r="K711" s="124"/>
      <c r="L711" s="124"/>
      <c r="M711" s="124"/>
    </row>
    <row r="712" spans="1:13" s="132" customFormat="1" x14ac:dyDescent="0.25">
      <c r="A712" s="119"/>
      <c r="B712" s="120"/>
      <c r="C712" s="120"/>
      <c r="D712" s="121"/>
      <c r="E712" s="122"/>
      <c r="F712" s="122"/>
      <c r="G712" s="123"/>
      <c r="H712" s="124"/>
      <c r="I712" s="124"/>
      <c r="J712" s="124"/>
      <c r="K712" s="124"/>
      <c r="L712" s="124"/>
      <c r="M712" s="124"/>
    </row>
    <row r="713" spans="1:13" s="132" customFormat="1" x14ac:dyDescent="0.25">
      <c r="A713" s="119"/>
      <c r="B713" s="120"/>
      <c r="C713" s="120"/>
      <c r="D713" s="121"/>
      <c r="E713" s="122"/>
      <c r="F713" s="122"/>
      <c r="G713" s="123"/>
      <c r="H713" s="124"/>
      <c r="I713" s="124"/>
      <c r="J713" s="124"/>
      <c r="K713" s="124"/>
      <c r="L713" s="124"/>
      <c r="M713" s="124"/>
    </row>
    <row r="714" spans="1:13" s="132" customFormat="1" x14ac:dyDescent="0.25">
      <c r="A714" s="119"/>
      <c r="B714" s="120"/>
      <c r="C714" s="120"/>
      <c r="D714" s="121"/>
      <c r="E714" s="122"/>
      <c r="F714" s="122"/>
      <c r="G714" s="123"/>
      <c r="H714" s="124"/>
      <c r="I714" s="124"/>
      <c r="J714" s="124"/>
      <c r="K714" s="124"/>
      <c r="L714" s="124"/>
      <c r="M714" s="124"/>
    </row>
    <row r="715" spans="1:13" s="132" customFormat="1" x14ac:dyDescent="0.25">
      <c r="A715" s="119"/>
      <c r="B715" s="120"/>
      <c r="C715" s="120"/>
      <c r="D715" s="121"/>
      <c r="E715" s="122"/>
      <c r="F715" s="122"/>
      <c r="G715" s="123"/>
      <c r="H715" s="124"/>
      <c r="I715" s="124"/>
      <c r="J715" s="124"/>
      <c r="K715" s="124"/>
      <c r="L715" s="124"/>
      <c r="M715" s="124"/>
    </row>
    <row r="716" spans="1:13" s="132" customFormat="1" x14ac:dyDescent="0.25">
      <c r="A716" s="119"/>
      <c r="B716" s="120"/>
      <c r="C716" s="120"/>
      <c r="D716" s="121"/>
      <c r="E716" s="122"/>
      <c r="F716" s="122"/>
      <c r="G716" s="123"/>
      <c r="H716" s="124"/>
      <c r="I716" s="124"/>
      <c r="J716" s="124"/>
      <c r="K716" s="124"/>
      <c r="L716" s="124"/>
      <c r="M716" s="124"/>
    </row>
    <row r="717" spans="1:13" s="132" customFormat="1" x14ac:dyDescent="0.25">
      <c r="A717" s="119"/>
      <c r="B717" s="120"/>
      <c r="C717" s="120"/>
      <c r="D717" s="121"/>
      <c r="E717" s="122"/>
      <c r="F717" s="122"/>
      <c r="G717" s="123"/>
      <c r="H717" s="124"/>
      <c r="I717" s="124"/>
      <c r="J717" s="124"/>
      <c r="K717" s="124"/>
      <c r="L717" s="124"/>
      <c r="M717" s="124"/>
    </row>
    <row r="718" spans="1:13" s="132" customFormat="1" x14ac:dyDescent="0.25">
      <c r="A718" s="119"/>
      <c r="B718" s="120"/>
      <c r="C718" s="120"/>
      <c r="D718" s="121"/>
      <c r="E718" s="122"/>
      <c r="F718" s="122"/>
      <c r="G718" s="123"/>
      <c r="H718" s="124"/>
      <c r="I718" s="124"/>
      <c r="J718" s="124"/>
      <c r="K718" s="124"/>
      <c r="L718" s="124"/>
      <c r="M718" s="124"/>
    </row>
    <row r="719" spans="1:13" s="132" customFormat="1" x14ac:dyDescent="0.25">
      <c r="A719" s="119"/>
      <c r="B719" s="120"/>
      <c r="C719" s="120"/>
      <c r="D719" s="121"/>
      <c r="E719" s="122"/>
      <c r="F719" s="122"/>
      <c r="G719" s="123"/>
      <c r="H719" s="124"/>
      <c r="I719" s="124"/>
      <c r="J719" s="124"/>
      <c r="K719" s="124"/>
      <c r="L719" s="124"/>
      <c r="M719" s="124"/>
    </row>
    <row r="720" spans="1:13" s="132" customFormat="1" x14ac:dyDescent="0.25">
      <c r="A720" s="119"/>
      <c r="B720" s="120"/>
      <c r="C720" s="120"/>
      <c r="D720" s="121"/>
      <c r="E720" s="122"/>
      <c r="F720" s="122"/>
      <c r="G720" s="123"/>
      <c r="H720" s="124"/>
      <c r="I720" s="124"/>
      <c r="J720" s="124"/>
      <c r="K720" s="124"/>
      <c r="L720" s="124"/>
      <c r="M720" s="124"/>
    </row>
    <row r="721" spans="1:13" s="132" customFormat="1" x14ac:dyDescent="0.25">
      <c r="A721" s="119"/>
      <c r="B721" s="120"/>
      <c r="C721" s="120"/>
      <c r="D721" s="121"/>
      <c r="E721" s="122"/>
      <c r="F721" s="122"/>
      <c r="G721" s="123"/>
      <c r="H721" s="124"/>
      <c r="I721" s="124"/>
      <c r="J721" s="124"/>
      <c r="K721" s="124"/>
      <c r="L721" s="124"/>
      <c r="M721" s="124"/>
    </row>
    <row r="722" spans="1:13" s="132" customFormat="1" x14ac:dyDescent="0.25">
      <c r="A722" s="119"/>
      <c r="B722" s="120"/>
      <c r="C722" s="120"/>
      <c r="D722" s="121"/>
      <c r="E722" s="122"/>
      <c r="F722" s="122"/>
      <c r="G722" s="123"/>
      <c r="H722" s="124"/>
      <c r="I722" s="124"/>
      <c r="J722" s="124"/>
      <c r="K722" s="124"/>
      <c r="L722" s="124"/>
      <c r="M722" s="124"/>
    </row>
    <row r="723" spans="1:13" s="132" customFormat="1" x14ac:dyDescent="0.25">
      <c r="A723" s="119"/>
      <c r="B723" s="120"/>
      <c r="C723" s="120"/>
      <c r="D723" s="121"/>
      <c r="E723" s="122"/>
      <c r="F723" s="122"/>
      <c r="G723" s="123"/>
      <c r="H723" s="124"/>
      <c r="I723" s="124"/>
      <c r="J723" s="124"/>
      <c r="K723" s="124"/>
      <c r="L723" s="124"/>
      <c r="M723" s="124"/>
    </row>
    <row r="724" spans="1:13" s="132" customFormat="1" x14ac:dyDescent="0.25">
      <c r="A724" s="119"/>
      <c r="B724" s="120"/>
      <c r="C724" s="120"/>
      <c r="D724" s="121"/>
      <c r="E724" s="122"/>
      <c r="F724" s="122"/>
      <c r="G724" s="123"/>
      <c r="H724" s="124"/>
      <c r="I724" s="124"/>
      <c r="J724" s="124"/>
      <c r="K724" s="124"/>
      <c r="L724" s="124"/>
      <c r="M724" s="124"/>
    </row>
    <row r="725" spans="1:13" s="132" customFormat="1" x14ac:dyDescent="0.25">
      <c r="A725" s="119"/>
      <c r="B725" s="120"/>
      <c r="C725" s="120"/>
      <c r="D725" s="121"/>
      <c r="E725" s="122"/>
      <c r="F725" s="122"/>
      <c r="G725" s="123"/>
      <c r="H725" s="124"/>
      <c r="I725" s="124"/>
      <c r="J725" s="124"/>
      <c r="K725" s="124"/>
      <c r="L725" s="124"/>
      <c r="M725" s="124"/>
    </row>
    <row r="726" spans="1:13" s="132" customFormat="1" x14ac:dyDescent="0.25">
      <c r="A726" s="119"/>
      <c r="B726" s="120"/>
      <c r="C726" s="120"/>
      <c r="D726" s="121"/>
      <c r="E726" s="122"/>
      <c r="F726" s="122"/>
      <c r="G726" s="123"/>
      <c r="H726" s="124"/>
      <c r="I726" s="124"/>
      <c r="J726" s="124"/>
      <c r="K726" s="124"/>
      <c r="L726" s="124"/>
      <c r="M726" s="124"/>
    </row>
    <row r="727" spans="1:13" s="132" customFormat="1" x14ac:dyDescent="0.25">
      <c r="A727" s="119"/>
      <c r="B727" s="120"/>
      <c r="C727" s="120"/>
      <c r="D727" s="121"/>
      <c r="E727" s="122"/>
      <c r="F727" s="122"/>
      <c r="G727" s="123"/>
      <c r="H727" s="124"/>
      <c r="I727" s="124"/>
      <c r="J727" s="124"/>
      <c r="K727" s="124"/>
      <c r="L727" s="124"/>
      <c r="M727" s="124"/>
    </row>
    <row r="728" spans="1:13" s="132" customFormat="1" x14ac:dyDescent="0.25">
      <c r="A728" s="119"/>
      <c r="B728" s="120"/>
      <c r="C728" s="120"/>
      <c r="D728" s="121"/>
      <c r="E728" s="122"/>
      <c r="F728" s="122"/>
      <c r="G728" s="123"/>
      <c r="H728" s="124"/>
      <c r="I728" s="124"/>
      <c r="J728" s="124"/>
      <c r="K728" s="124"/>
      <c r="L728" s="124"/>
      <c r="M728" s="124"/>
    </row>
    <row r="729" spans="1:13" s="132" customFormat="1" x14ac:dyDescent="0.25">
      <c r="A729" s="119"/>
      <c r="B729" s="120"/>
      <c r="C729" s="120"/>
      <c r="D729" s="121"/>
      <c r="E729" s="122"/>
      <c r="F729" s="122"/>
      <c r="G729" s="123"/>
      <c r="H729" s="124"/>
      <c r="I729" s="124"/>
      <c r="J729" s="124"/>
      <c r="K729" s="124"/>
      <c r="L729" s="124"/>
      <c r="M729" s="124"/>
    </row>
    <row r="730" spans="1:13" s="132" customFormat="1" x14ac:dyDescent="0.25">
      <c r="A730" s="119"/>
      <c r="B730" s="120"/>
      <c r="C730" s="120"/>
      <c r="D730" s="121"/>
      <c r="E730" s="122"/>
      <c r="F730" s="122"/>
      <c r="G730" s="123"/>
      <c r="H730" s="124"/>
      <c r="I730" s="124"/>
      <c r="J730" s="124"/>
      <c r="K730" s="124"/>
      <c r="L730" s="124"/>
      <c r="M730" s="124"/>
    </row>
    <row r="731" spans="1:13" s="132" customFormat="1" x14ac:dyDescent="0.25">
      <c r="A731" s="119"/>
      <c r="B731" s="120"/>
      <c r="C731" s="120"/>
      <c r="D731" s="121"/>
      <c r="E731" s="122"/>
      <c r="F731" s="122"/>
      <c r="G731" s="123"/>
      <c r="H731" s="124"/>
      <c r="I731" s="124"/>
      <c r="J731" s="124"/>
      <c r="K731" s="124"/>
      <c r="L731" s="124"/>
      <c r="M731" s="124"/>
    </row>
    <row r="732" spans="1:13" s="132" customFormat="1" x14ac:dyDescent="0.25">
      <c r="A732" s="119"/>
      <c r="B732" s="120"/>
      <c r="C732" s="120"/>
      <c r="D732" s="121"/>
      <c r="E732" s="122"/>
      <c r="F732" s="122"/>
      <c r="G732" s="123"/>
      <c r="H732" s="124"/>
      <c r="I732" s="124"/>
      <c r="J732" s="124"/>
      <c r="K732" s="124"/>
      <c r="L732" s="124"/>
      <c r="M732" s="124"/>
    </row>
    <row r="733" spans="1:13" s="132" customFormat="1" x14ac:dyDescent="0.25">
      <c r="A733" s="119"/>
      <c r="B733" s="120"/>
      <c r="C733" s="120"/>
      <c r="D733" s="121"/>
      <c r="E733" s="122"/>
      <c r="F733" s="122"/>
      <c r="G733" s="123"/>
      <c r="H733" s="124"/>
      <c r="I733" s="124"/>
      <c r="J733" s="124"/>
      <c r="K733" s="124"/>
      <c r="L733" s="124"/>
      <c r="M733" s="124"/>
    </row>
    <row r="734" spans="1:13" s="132" customFormat="1" x14ac:dyDescent="0.25">
      <c r="A734" s="119"/>
      <c r="B734" s="120"/>
      <c r="C734" s="120"/>
      <c r="D734" s="121"/>
      <c r="E734" s="122"/>
      <c r="F734" s="122"/>
      <c r="G734" s="123"/>
      <c r="H734" s="124"/>
      <c r="I734" s="124"/>
      <c r="J734" s="124"/>
      <c r="K734" s="124"/>
      <c r="L734" s="124"/>
      <c r="M734" s="124"/>
    </row>
    <row r="735" spans="1:13" s="132" customFormat="1" x14ac:dyDescent="0.25">
      <c r="A735" s="119"/>
      <c r="B735" s="120"/>
      <c r="C735" s="120"/>
      <c r="D735" s="121"/>
      <c r="E735" s="122"/>
      <c r="F735" s="122"/>
      <c r="G735" s="123"/>
      <c r="H735" s="124"/>
      <c r="I735" s="124"/>
      <c r="J735" s="124"/>
      <c r="K735" s="124"/>
      <c r="L735" s="124"/>
      <c r="M735" s="124"/>
    </row>
    <row r="736" spans="1:13" s="132" customFormat="1" x14ac:dyDescent="0.25">
      <c r="A736" s="119"/>
      <c r="B736" s="120"/>
      <c r="C736" s="120"/>
      <c r="D736" s="121"/>
      <c r="E736" s="122"/>
      <c r="F736" s="122"/>
      <c r="G736" s="123"/>
      <c r="H736" s="124"/>
      <c r="I736" s="124"/>
      <c r="J736" s="124"/>
      <c r="K736" s="124"/>
      <c r="L736" s="124"/>
      <c r="M736" s="124"/>
    </row>
    <row r="737" spans="1:13" s="132" customFormat="1" x14ac:dyDescent="0.25">
      <c r="A737" s="119"/>
      <c r="B737" s="120"/>
      <c r="C737" s="120"/>
      <c r="D737" s="121"/>
      <c r="E737" s="122"/>
      <c r="F737" s="122"/>
      <c r="G737" s="123"/>
      <c r="H737" s="124"/>
      <c r="I737" s="124"/>
      <c r="J737" s="124"/>
      <c r="K737" s="124"/>
      <c r="L737" s="124"/>
      <c r="M737" s="124"/>
    </row>
    <row r="738" spans="1:13" s="132" customFormat="1" x14ac:dyDescent="0.25">
      <c r="A738" s="119"/>
      <c r="B738" s="120"/>
      <c r="C738" s="120"/>
      <c r="D738" s="121"/>
      <c r="E738" s="122"/>
      <c r="F738" s="122"/>
      <c r="G738" s="123"/>
      <c r="H738" s="124"/>
      <c r="I738" s="124"/>
      <c r="J738" s="124"/>
      <c r="K738" s="124"/>
      <c r="L738" s="124"/>
      <c r="M738" s="124"/>
    </row>
    <row r="739" spans="1:13" s="132" customFormat="1" x14ac:dyDescent="0.25">
      <c r="A739" s="119"/>
      <c r="B739" s="120"/>
      <c r="C739" s="120"/>
      <c r="D739" s="121"/>
      <c r="E739" s="122"/>
      <c r="F739" s="122"/>
      <c r="G739" s="123"/>
      <c r="H739" s="124"/>
      <c r="I739" s="124"/>
      <c r="J739" s="124"/>
      <c r="K739" s="124"/>
      <c r="L739" s="124"/>
      <c r="M739" s="124"/>
    </row>
    <row r="740" spans="1:13" s="132" customFormat="1" x14ac:dyDescent="0.25">
      <c r="A740" s="119"/>
      <c r="B740" s="120"/>
      <c r="C740" s="120"/>
      <c r="D740" s="121"/>
      <c r="E740" s="122"/>
      <c r="F740" s="122"/>
      <c r="G740" s="123"/>
      <c r="H740" s="124"/>
      <c r="I740" s="124"/>
      <c r="J740" s="124"/>
      <c r="K740" s="124"/>
      <c r="L740" s="124"/>
      <c r="M740" s="124"/>
    </row>
    <row r="741" spans="1:13" s="132" customFormat="1" x14ac:dyDescent="0.25">
      <c r="A741" s="119"/>
      <c r="B741" s="120"/>
      <c r="C741" s="120"/>
      <c r="D741" s="121"/>
      <c r="E741" s="122"/>
      <c r="F741" s="122"/>
      <c r="G741" s="123"/>
      <c r="H741" s="124"/>
      <c r="I741" s="124"/>
      <c r="J741" s="124"/>
      <c r="K741" s="124"/>
      <c r="L741" s="124"/>
      <c r="M741" s="124"/>
    </row>
    <row r="742" spans="1:13" s="132" customFormat="1" x14ac:dyDescent="0.25">
      <c r="A742" s="119"/>
      <c r="B742" s="120"/>
      <c r="C742" s="120"/>
      <c r="D742" s="121"/>
      <c r="E742" s="122"/>
      <c r="F742" s="122"/>
      <c r="G742" s="123"/>
      <c r="H742" s="124"/>
      <c r="I742" s="124"/>
      <c r="J742" s="124"/>
      <c r="K742" s="124"/>
      <c r="L742" s="124"/>
      <c r="M742" s="124"/>
    </row>
    <row r="743" spans="1:13" s="132" customFormat="1" x14ac:dyDescent="0.25">
      <c r="A743" s="119"/>
      <c r="B743" s="120"/>
      <c r="C743" s="120"/>
      <c r="D743" s="121"/>
      <c r="E743" s="122"/>
      <c r="F743" s="122"/>
      <c r="G743" s="123"/>
      <c r="H743" s="124"/>
      <c r="I743" s="124"/>
      <c r="J743" s="124"/>
      <c r="K743" s="124"/>
      <c r="L743" s="124"/>
      <c r="M743" s="124"/>
    </row>
    <row r="744" spans="1:13" s="132" customFormat="1" x14ac:dyDescent="0.25">
      <c r="A744" s="119"/>
      <c r="B744" s="120"/>
      <c r="C744" s="120"/>
      <c r="D744" s="121"/>
      <c r="E744" s="122"/>
      <c r="F744" s="122"/>
      <c r="G744" s="123"/>
      <c r="H744" s="124"/>
      <c r="I744" s="124"/>
      <c r="J744" s="124"/>
      <c r="K744" s="124"/>
      <c r="L744" s="124"/>
      <c r="M744" s="124"/>
    </row>
    <row r="745" spans="1:13" s="132" customFormat="1" x14ac:dyDescent="0.25">
      <c r="A745" s="119"/>
      <c r="B745" s="120"/>
      <c r="C745" s="120"/>
      <c r="D745" s="121"/>
      <c r="E745" s="122"/>
      <c r="F745" s="122"/>
      <c r="G745" s="123"/>
      <c r="H745" s="124"/>
      <c r="I745" s="124"/>
      <c r="J745" s="124"/>
      <c r="K745" s="124"/>
      <c r="L745" s="124"/>
      <c r="M745" s="124"/>
    </row>
    <row r="746" spans="1:13" s="132" customFormat="1" x14ac:dyDescent="0.25">
      <c r="A746" s="119"/>
      <c r="B746" s="120"/>
      <c r="C746" s="120"/>
      <c r="D746" s="121"/>
      <c r="E746" s="122"/>
      <c r="F746" s="122"/>
      <c r="G746" s="123"/>
      <c r="H746" s="124"/>
      <c r="I746" s="124"/>
      <c r="J746" s="124"/>
      <c r="K746" s="124"/>
      <c r="L746" s="124"/>
      <c r="M746" s="124"/>
    </row>
    <row r="747" spans="1:13" s="132" customFormat="1" x14ac:dyDescent="0.25">
      <c r="A747" s="119"/>
      <c r="B747" s="120"/>
      <c r="C747" s="120"/>
      <c r="D747" s="121"/>
      <c r="E747" s="122"/>
      <c r="F747" s="122"/>
      <c r="G747" s="123"/>
      <c r="H747" s="124"/>
      <c r="I747" s="124"/>
      <c r="J747" s="124"/>
      <c r="K747" s="124"/>
      <c r="L747" s="124"/>
      <c r="M747" s="124"/>
    </row>
    <row r="748" spans="1:13" s="132" customFormat="1" x14ac:dyDescent="0.25">
      <c r="A748" s="119"/>
      <c r="B748" s="120"/>
      <c r="C748" s="120"/>
      <c r="D748" s="121"/>
      <c r="E748" s="122"/>
      <c r="F748" s="122"/>
      <c r="G748" s="123"/>
      <c r="H748" s="124"/>
      <c r="I748" s="124"/>
      <c r="J748" s="124"/>
      <c r="K748" s="124"/>
      <c r="L748" s="124"/>
      <c r="M748" s="124"/>
    </row>
    <row r="749" spans="1:13" s="132" customFormat="1" x14ac:dyDescent="0.25">
      <c r="A749" s="119"/>
      <c r="B749" s="120"/>
      <c r="C749" s="120"/>
      <c r="D749" s="121"/>
      <c r="E749" s="122"/>
      <c r="F749" s="122"/>
      <c r="G749" s="123"/>
      <c r="H749" s="124"/>
      <c r="I749" s="124"/>
      <c r="J749" s="124"/>
      <c r="K749" s="124"/>
      <c r="L749" s="124"/>
      <c r="M749" s="124"/>
    </row>
    <row r="750" spans="1:13" s="132" customFormat="1" x14ac:dyDescent="0.25">
      <c r="A750" s="119"/>
      <c r="B750" s="120"/>
      <c r="C750" s="120"/>
      <c r="D750" s="121"/>
      <c r="E750" s="122"/>
      <c r="F750" s="122"/>
      <c r="G750" s="123"/>
      <c r="H750" s="124"/>
      <c r="I750" s="124"/>
      <c r="J750" s="124"/>
      <c r="K750" s="124"/>
      <c r="L750" s="124"/>
      <c r="M750" s="124"/>
    </row>
    <row r="751" spans="1:13" s="132" customFormat="1" x14ac:dyDescent="0.25">
      <c r="A751" s="119"/>
      <c r="B751" s="120"/>
      <c r="C751" s="120"/>
      <c r="D751" s="121"/>
      <c r="E751" s="122"/>
      <c r="F751" s="122"/>
      <c r="G751" s="123"/>
      <c r="H751" s="124"/>
      <c r="I751" s="124"/>
      <c r="J751" s="124"/>
      <c r="K751" s="124"/>
      <c r="L751" s="124"/>
      <c r="M751" s="124"/>
    </row>
    <row r="752" spans="1:13" s="132" customFormat="1" x14ac:dyDescent="0.25">
      <c r="A752" s="119"/>
      <c r="B752" s="120"/>
      <c r="C752" s="120"/>
      <c r="D752" s="121"/>
      <c r="E752" s="122"/>
      <c r="F752" s="122"/>
      <c r="G752" s="123"/>
      <c r="H752" s="124"/>
      <c r="I752" s="124"/>
      <c r="J752" s="124"/>
      <c r="K752" s="124"/>
      <c r="L752" s="124"/>
      <c r="M752" s="124"/>
    </row>
    <row r="753" spans="1:13" s="132" customFormat="1" x14ac:dyDescent="0.25">
      <c r="A753" s="119"/>
      <c r="B753" s="120"/>
      <c r="C753" s="120"/>
      <c r="D753" s="121"/>
      <c r="E753" s="122"/>
      <c r="F753" s="122"/>
      <c r="G753" s="123"/>
      <c r="H753" s="124"/>
      <c r="I753" s="124"/>
      <c r="J753" s="124"/>
      <c r="K753" s="124"/>
      <c r="L753" s="124"/>
      <c r="M753" s="124"/>
    </row>
    <row r="754" spans="1:13" s="132" customFormat="1" x14ac:dyDescent="0.25">
      <c r="A754" s="119"/>
      <c r="B754" s="120"/>
      <c r="C754" s="120"/>
      <c r="D754" s="121"/>
      <c r="E754" s="122"/>
      <c r="F754" s="122"/>
      <c r="G754" s="123"/>
      <c r="H754" s="124"/>
      <c r="I754" s="124"/>
      <c r="J754" s="124"/>
      <c r="K754" s="124"/>
      <c r="L754" s="124"/>
      <c r="M754" s="124"/>
    </row>
    <row r="755" spans="1:13" s="132" customFormat="1" x14ac:dyDescent="0.25">
      <c r="A755" s="119"/>
      <c r="B755" s="120"/>
      <c r="C755" s="120"/>
      <c r="D755" s="121"/>
      <c r="E755" s="122"/>
      <c r="F755" s="122"/>
      <c r="G755" s="123"/>
      <c r="H755" s="124"/>
      <c r="I755" s="124"/>
      <c r="J755" s="124"/>
      <c r="K755" s="124"/>
      <c r="L755" s="124"/>
      <c r="M755" s="124"/>
    </row>
    <row r="756" spans="1:13" s="132" customFormat="1" x14ac:dyDescent="0.25">
      <c r="A756" s="119"/>
      <c r="B756" s="120"/>
      <c r="C756" s="120"/>
      <c r="D756" s="121"/>
      <c r="E756" s="122"/>
      <c r="F756" s="122"/>
      <c r="G756" s="123"/>
      <c r="H756" s="124"/>
      <c r="I756" s="124"/>
      <c r="J756" s="124"/>
      <c r="K756" s="124"/>
      <c r="L756" s="124"/>
      <c r="M756" s="124"/>
    </row>
    <row r="757" spans="1:13" s="132" customFormat="1" x14ac:dyDescent="0.25">
      <c r="A757" s="119"/>
      <c r="B757" s="120"/>
      <c r="C757" s="120"/>
      <c r="D757" s="121"/>
      <c r="E757" s="122"/>
      <c r="F757" s="122"/>
      <c r="G757" s="123"/>
      <c r="H757" s="124"/>
      <c r="I757" s="124"/>
      <c r="J757" s="124"/>
      <c r="K757" s="124"/>
      <c r="L757" s="124"/>
      <c r="M757" s="124"/>
    </row>
    <row r="758" spans="1:13" s="132" customFormat="1" x14ac:dyDescent="0.25">
      <c r="A758" s="119"/>
      <c r="B758" s="120"/>
      <c r="C758" s="120"/>
      <c r="D758" s="121"/>
      <c r="E758" s="122"/>
      <c r="F758" s="122"/>
      <c r="G758" s="123"/>
      <c r="H758" s="124"/>
      <c r="I758" s="124"/>
      <c r="J758" s="124"/>
      <c r="K758" s="124"/>
      <c r="L758" s="124"/>
      <c r="M758" s="124"/>
    </row>
    <row r="759" spans="1:13" s="132" customFormat="1" x14ac:dyDescent="0.25">
      <c r="A759" s="119"/>
      <c r="B759" s="120"/>
      <c r="C759" s="120"/>
      <c r="D759" s="121"/>
      <c r="E759" s="122"/>
      <c r="F759" s="122"/>
      <c r="G759" s="123"/>
      <c r="H759" s="124"/>
      <c r="I759" s="124"/>
      <c r="J759" s="124"/>
      <c r="K759" s="124"/>
      <c r="L759" s="124"/>
      <c r="M759" s="124"/>
    </row>
    <row r="760" spans="1:13" s="132" customFormat="1" x14ac:dyDescent="0.25">
      <c r="A760" s="119"/>
      <c r="B760" s="120"/>
      <c r="C760" s="120"/>
      <c r="D760" s="121"/>
      <c r="E760" s="122"/>
      <c r="F760" s="122"/>
      <c r="G760" s="123"/>
      <c r="H760" s="124"/>
      <c r="I760" s="124"/>
      <c r="J760" s="124"/>
      <c r="K760" s="124"/>
      <c r="L760" s="124"/>
      <c r="M760" s="124"/>
    </row>
    <row r="761" spans="1:13" s="132" customFormat="1" x14ac:dyDescent="0.25">
      <c r="A761" s="119"/>
      <c r="B761" s="120"/>
      <c r="C761" s="120"/>
      <c r="D761" s="121"/>
      <c r="E761" s="122"/>
      <c r="F761" s="122"/>
      <c r="G761" s="123"/>
      <c r="H761" s="124"/>
      <c r="I761" s="124"/>
      <c r="J761" s="124"/>
      <c r="K761" s="124"/>
      <c r="L761" s="124"/>
      <c r="M761" s="124"/>
    </row>
    <row r="762" spans="1:13" s="132" customFormat="1" x14ac:dyDescent="0.25">
      <c r="A762" s="119"/>
      <c r="B762" s="120"/>
      <c r="C762" s="120"/>
      <c r="D762" s="121"/>
      <c r="E762" s="122"/>
      <c r="F762" s="122"/>
      <c r="G762" s="123"/>
      <c r="H762" s="124"/>
      <c r="I762" s="124"/>
      <c r="J762" s="124"/>
      <c r="K762" s="124"/>
      <c r="L762" s="124"/>
      <c r="M762" s="124"/>
    </row>
    <row r="763" spans="1:13" s="132" customFormat="1" x14ac:dyDescent="0.25">
      <c r="A763" s="119"/>
      <c r="B763" s="120"/>
      <c r="C763" s="120"/>
      <c r="D763" s="121"/>
      <c r="E763" s="122"/>
      <c r="F763" s="122"/>
      <c r="G763" s="123"/>
      <c r="H763" s="124"/>
      <c r="I763" s="124"/>
      <c r="J763" s="124"/>
      <c r="K763" s="124"/>
      <c r="L763" s="124"/>
      <c r="M763" s="124"/>
    </row>
    <row r="764" spans="1:13" s="132" customFormat="1" x14ac:dyDescent="0.25">
      <c r="A764" s="119"/>
      <c r="B764" s="120"/>
      <c r="C764" s="120"/>
      <c r="D764" s="121"/>
      <c r="E764" s="122"/>
      <c r="F764" s="122"/>
      <c r="G764" s="123"/>
      <c r="H764" s="124"/>
      <c r="I764" s="124"/>
      <c r="J764" s="124"/>
      <c r="K764" s="124"/>
      <c r="L764" s="124"/>
      <c r="M764" s="124"/>
    </row>
    <row r="765" spans="1:13" s="132" customFormat="1" x14ac:dyDescent="0.25">
      <c r="A765" s="119"/>
      <c r="B765" s="120"/>
      <c r="C765" s="120"/>
      <c r="D765" s="121"/>
      <c r="E765" s="122"/>
      <c r="F765" s="122"/>
      <c r="G765" s="123"/>
      <c r="H765" s="124"/>
      <c r="I765" s="124"/>
      <c r="J765" s="124"/>
      <c r="K765" s="124"/>
      <c r="L765" s="124"/>
      <c r="M765" s="124"/>
    </row>
    <row r="766" spans="1:13" s="132" customFormat="1" x14ac:dyDescent="0.25">
      <c r="A766" s="119"/>
      <c r="B766" s="120"/>
      <c r="C766" s="120"/>
      <c r="D766" s="121"/>
      <c r="E766" s="122"/>
      <c r="F766" s="122"/>
      <c r="G766" s="123"/>
      <c r="H766" s="124"/>
      <c r="I766" s="124"/>
      <c r="J766" s="124"/>
      <c r="K766" s="124"/>
      <c r="L766" s="124"/>
      <c r="M766" s="124"/>
    </row>
    <row r="767" spans="1:13" s="132" customFormat="1" x14ac:dyDescent="0.25">
      <c r="A767" s="119"/>
      <c r="B767" s="120"/>
      <c r="C767" s="120"/>
      <c r="D767" s="121"/>
      <c r="E767" s="122"/>
      <c r="F767" s="122"/>
      <c r="G767" s="123"/>
      <c r="H767" s="124"/>
      <c r="I767" s="124"/>
      <c r="J767" s="124"/>
      <c r="K767" s="124"/>
      <c r="L767" s="124"/>
      <c r="M767" s="124"/>
    </row>
    <row r="768" spans="1:13" s="132" customFormat="1" x14ac:dyDescent="0.25">
      <c r="A768" s="119"/>
      <c r="B768" s="120"/>
      <c r="C768" s="120"/>
      <c r="D768" s="121"/>
      <c r="E768" s="122"/>
      <c r="F768" s="122"/>
      <c r="G768" s="123"/>
      <c r="H768" s="124"/>
      <c r="I768" s="124"/>
      <c r="J768" s="124"/>
      <c r="K768" s="124"/>
      <c r="L768" s="124"/>
      <c r="M768" s="124"/>
    </row>
    <row r="769" spans="1:13" s="132" customFormat="1" x14ac:dyDescent="0.25">
      <c r="A769" s="119"/>
      <c r="B769" s="120"/>
      <c r="C769" s="120"/>
      <c r="D769" s="121"/>
      <c r="E769" s="122"/>
      <c r="F769" s="122"/>
      <c r="G769" s="123"/>
      <c r="H769" s="124"/>
      <c r="I769" s="124"/>
      <c r="J769" s="124"/>
      <c r="K769" s="124"/>
      <c r="L769" s="124"/>
      <c r="M769" s="124"/>
    </row>
    <row r="770" spans="1:13" s="132" customFormat="1" x14ac:dyDescent="0.25">
      <c r="A770" s="119"/>
      <c r="B770" s="120"/>
      <c r="C770" s="120"/>
      <c r="D770" s="121"/>
      <c r="E770" s="122"/>
      <c r="F770" s="122"/>
      <c r="G770" s="123"/>
      <c r="H770" s="124"/>
      <c r="I770" s="124"/>
      <c r="J770" s="124"/>
      <c r="K770" s="124"/>
      <c r="L770" s="124"/>
      <c r="M770" s="124"/>
    </row>
    <row r="771" spans="1:13" s="132" customFormat="1" x14ac:dyDescent="0.25">
      <c r="A771" s="119"/>
      <c r="B771" s="120"/>
      <c r="C771" s="120"/>
      <c r="D771" s="121"/>
      <c r="E771" s="122"/>
      <c r="F771" s="122"/>
      <c r="G771" s="123"/>
      <c r="H771" s="124"/>
      <c r="I771" s="124"/>
      <c r="J771" s="124"/>
      <c r="K771" s="124"/>
      <c r="L771" s="124"/>
      <c r="M771" s="124"/>
    </row>
    <row r="772" spans="1:13" s="132" customFormat="1" x14ac:dyDescent="0.25">
      <c r="A772" s="119"/>
      <c r="B772" s="120"/>
      <c r="C772" s="120"/>
      <c r="D772" s="121"/>
      <c r="E772" s="122"/>
      <c r="F772" s="122"/>
      <c r="G772" s="123"/>
      <c r="H772" s="124"/>
      <c r="I772" s="124"/>
      <c r="J772" s="124"/>
      <c r="K772" s="124"/>
      <c r="L772" s="124"/>
      <c r="M772" s="124"/>
    </row>
    <row r="773" spans="1:13" s="132" customFormat="1" x14ac:dyDescent="0.25">
      <c r="A773" s="119"/>
      <c r="B773" s="120"/>
      <c r="C773" s="120"/>
      <c r="D773" s="121"/>
      <c r="E773" s="122"/>
      <c r="F773" s="122"/>
      <c r="G773" s="123"/>
      <c r="H773" s="124"/>
      <c r="I773" s="124"/>
      <c r="J773" s="124"/>
      <c r="K773" s="124"/>
      <c r="L773" s="124"/>
      <c r="M773" s="124"/>
    </row>
    <row r="774" spans="1:13" s="132" customFormat="1" x14ac:dyDescent="0.25">
      <c r="A774" s="119"/>
      <c r="B774" s="120"/>
      <c r="C774" s="120"/>
      <c r="D774" s="121"/>
      <c r="E774" s="122"/>
      <c r="F774" s="122"/>
      <c r="G774" s="123"/>
      <c r="H774" s="124"/>
      <c r="I774" s="124"/>
      <c r="J774" s="124"/>
      <c r="K774" s="124"/>
      <c r="L774" s="124"/>
      <c r="M774" s="124"/>
    </row>
    <row r="775" spans="1:13" s="132" customFormat="1" x14ac:dyDescent="0.25">
      <c r="A775" s="119"/>
      <c r="B775" s="120"/>
      <c r="C775" s="120"/>
      <c r="D775" s="121"/>
      <c r="E775" s="122"/>
      <c r="F775" s="122"/>
      <c r="G775" s="123"/>
      <c r="H775" s="124"/>
      <c r="I775" s="124"/>
      <c r="J775" s="124"/>
      <c r="K775" s="124"/>
      <c r="L775" s="124"/>
      <c r="M775" s="124"/>
    </row>
    <row r="776" spans="1:13" s="132" customFormat="1" x14ac:dyDescent="0.25">
      <c r="A776" s="119"/>
      <c r="B776" s="120"/>
      <c r="C776" s="120"/>
      <c r="D776" s="121"/>
      <c r="E776" s="122"/>
      <c r="F776" s="122"/>
      <c r="G776" s="123"/>
      <c r="H776" s="124"/>
      <c r="I776" s="124"/>
      <c r="J776" s="124"/>
      <c r="K776" s="124"/>
      <c r="L776" s="124"/>
      <c r="M776" s="124"/>
    </row>
    <row r="777" spans="1:13" s="132" customFormat="1" x14ac:dyDescent="0.25">
      <c r="A777" s="119"/>
      <c r="B777" s="120"/>
      <c r="C777" s="120"/>
      <c r="D777" s="121"/>
      <c r="E777" s="122"/>
      <c r="F777" s="122"/>
      <c r="G777" s="123"/>
      <c r="H777" s="124"/>
      <c r="I777" s="124"/>
      <c r="J777" s="124"/>
      <c r="K777" s="124"/>
      <c r="L777" s="124"/>
      <c r="M777" s="124"/>
    </row>
    <row r="778" spans="1:13" s="132" customFormat="1" x14ac:dyDescent="0.25">
      <c r="A778" s="119"/>
      <c r="B778" s="120"/>
      <c r="C778" s="120"/>
      <c r="D778" s="121"/>
      <c r="E778" s="122"/>
      <c r="F778" s="122"/>
      <c r="G778" s="123"/>
      <c r="H778" s="124"/>
      <c r="I778" s="124"/>
      <c r="J778" s="124"/>
      <c r="K778" s="124"/>
      <c r="L778" s="124"/>
      <c r="M778" s="124"/>
    </row>
    <row r="779" spans="1:13" s="132" customFormat="1" x14ac:dyDescent="0.25">
      <c r="A779" s="119"/>
      <c r="B779" s="120"/>
      <c r="C779" s="120"/>
      <c r="D779" s="121"/>
      <c r="E779" s="122"/>
      <c r="F779" s="122"/>
      <c r="G779" s="123"/>
      <c r="H779" s="124"/>
      <c r="I779" s="124"/>
      <c r="J779" s="124"/>
      <c r="K779" s="124"/>
      <c r="L779" s="124"/>
      <c r="M779" s="124"/>
    </row>
    <row r="780" spans="1:13" s="132" customFormat="1" x14ac:dyDescent="0.25">
      <c r="A780" s="119"/>
      <c r="B780" s="120"/>
      <c r="C780" s="120"/>
      <c r="D780" s="121"/>
      <c r="E780" s="122"/>
      <c r="F780" s="122"/>
      <c r="G780" s="123"/>
      <c r="H780" s="124"/>
      <c r="I780" s="124"/>
      <c r="J780" s="124"/>
      <c r="K780" s="124"/>
      <c r="L780" s="124"/>
      <c r="M780" s="124"/>
    </row>
    <row r="781" spans="1:13" s="132" customFormat="1" x14ac:dyDescent="0.25">
      <c r="A781" s="119"/>
      <c r="B781" s="120"/>
      <c r="C781" s="120"/>
      <c r="D781" s="121"/>
      <c r="E781" s="122"/>
      <c r="F781" s="122"/>
      <c r="G781" s="123"/>
      <c r="H781" s="124"/>
      <c r="I781" s="124"/>
      <c r="J781" s="124"/>
      <c r="K781" s="124"/>
      <c r="L781" s="124"/>
      <c r="M781" s="124"/>
    </row>
    <row r="782" spans="1:13" s="132" customFormat="1" x14ac:dyDescent="0.25">
      <c r="A782" s="119"/>
      <c r="B782" s="120"/>
      <c r="C782" s="120"/>
      <c r="D782" s="121"/>
      <c r="E782" s="122"/>
      <c r="F782" s="122"/>
      <c r="G782" s="123"/>
      <c r="H782" s="124"/>
      <c r="I782" s="124"/>
      <c r="J782" s="124"/>
      <c r="K782" s="124"/>
      <c r="L782" s="124"/>
      <c r="M782" s="124"/>
    </row>
    <row r="783" spans="1:13" s="132" customFormat="1" x14ac:dyDescent="0.25">
      <c r="A783" s="119"/>
      <c r="B783" s="120"/>
      <c r="C783" s="120"/>
      <c r="D783" s="121"/>
      <c r="E783" s="122"/>
      <c r="F783" s="122"/>
      <c r="G783" s="123"/>
      <c r="H783" s="124"/>
      <c r="I783" s="124"/>
      <c r="J783" s="124"/>
      <c r="K783" s="124"/>
      <c r="L783" s="124"/>
      <c r="M783" s="124"/>
    </row>
    <row r="784" spans="1:13" s="132" customFormat="1" x14ac:dyDescent="0.25">
      <c r="A784" s="119"/>
      <c r="B784" s="120"/>
      <c r="C784" s="120"/>
      <c r="D784" s="121"/>
      <c r="E784" s="122"/>
      <c r="F784" s="122"/>
      <c r="G784" s="123"/>
      <c r="H784" s="124"/>
      <c r="I784" s="124"/>
      <c r="J784" s="124"/>
      <c r="K784" s="124"/>
      <c r="L784" s="124"/>
      <c r="M784" s="124"/>
    </row>
    <row r="785" spans="1:13" s="132" customFormat="1" x14ac:dyDescent="0.25">
      <c r="A785" s="119"/>
      <c r="B785" s="120"/>
      <c r="C785" s="120"/>
      <c r="D785" s="121"/>
      <c r="E785" s="122"/>
      <c r="F785" s="122"/>
      <c r="G785" s="123"/>
      <c r="H785" s="124"/>
      <c r="I785" s="124"/>
      <c r="J785" s="124"/>
      <c r="K785" s="124"/>
      <c r="L785" s="124"/>
      <c r="M785" s="124"/>
    </row>
    <row r="786" spans="1:13" s="132" customFormat="1" x14ac:dyDescent="0.25">
      <c r="A786" s="119"/>
      <c r="B786" s="120"/>
      <c r="C786" s="120"/>
      <c r="D786" s="121"/>
      <c r="E786" s="122"/>
      <c r="F786" s="122"/>
      <c r="G786" s="123"/>
      <c r="H786" s="124"/>
      <c r="I786" s="124"/>
      <c r="J786" s="124"/>
      <c r="K786" s="124"/>
      <c r="L786" s="124"/>
      <c r="M786" s="124"/>
    </row>
    <row r="787" spans="1:13" s="132" customFormat="1" x14ac:dyDescent="0.25">
      <c r="A787" s="119"/>
      <c r="B787" s="120"/>
      <c r="C787" s="120"/>
      <c r="D787" s="121"/>
      <c r="E787" s="122"/>
      <c r="F787" s="122"/>
      <c r="G787" s="123"/>
      <c r="H787" s="124"/>
      <c r="I787" s="124"/>
      <c r="J787" s="124"/>
      <c r="K787" s="124"/>
      <c r="L787" s="124"/>
      <c r="M787" s="124"/>
    </row>
    <row r="788" spans="1:13" s="132" customFormat="1" x14ac:dyDescent="0.25">
      <c r="A788" s="119"/>
      <c r="B788" s="120"/>
      <c r="C788" s="120"/>
      <c r="D788" s="121"/>
      <c r="E788" s="122"/>
      <c r="F788" s="122"/>
      <c r="G788" s="123"/>
      <c r="H788" s="124"/>
      <c r="I788" s="124"/>
      <c r="J788" s="124"/>
      <c r="K788" s="124"/>
      <c r="L788" s="124"/>
      <c r="M788" s="124"/>
    </row>
    <row r="789" spans="1:13" s="132" customFormat="1" x14ac:dyDescent="0.25">
      <c r="A789" s="119"/>
      <c r="B789" s="120"/>
      <c r="C789" s="120"/>
      <c r="D789" s="121"/>
      <c r="E789" s="122"/>
      <c r="F789" s="122"/>
      <c r="G789" s="123"/>
      <c r="H789" s="124"/>
      <c r="I789" s="124"/>
      <c r="J789" s="124"/>
      <c r="K789" s="124"/>
      <c r="L789" s="124"/>
      <c r="M789" s="124"/>
    </row>
  </sheetData>
  <autoFilter ref="A6:M463" xr:uid="{9413A418-4F57-4881-A0A8-0A7597081EF2}"/>
  <mergeCells count="13">
    <mergeCell ref="I4:J4"/>
    <mergeCell ref="K4:L4"/>
    <mergeCell ref="M4:M5"/>
    <mergeCell ref="A1:M1"/>
    <mergeCell ref="A2:M2"/>
    <mergeCell ref="H3:K3"/>
    <mergeCell ref="A4:A5"/>
    <mergeCell ref="B4:B5"/>
    <mergeCell ref="C4:C5"/>
    <mergeCell ref="D4:D5"/>
    <mergeCell ref="E4:E5"/>
    <mergeCell ref="F4:F5"/>
    <mergeCell ref="G4:H4"/>
  </mergeCells>
  <printOptions horizontalCentered="1"/>
  <pageMargins left="0.11811023622047245" right="0.11811023622047245" top="0.39370078740157483" bottom="0.39370078740157483" header="0.43307086614173229" footer="0.19685039370078741"/>
  <pageSetup paperSize="9" scale="71" orientation="landscape" cellComments="asDisplayed" useFirstPageNumber="1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FDB1-A207-4D4B-ADC3-C4B0A09278DD}">
  <sheetPr codeName="Sheet10"/>
  <dimension ref="A1:N216"/>
  <sheetViews>
    <sheetView showGridLines="0" zoomScale="110" zoomScaleNormal="110" workbookViewId="0">
      <selection activeCell="A6" sqref="A6"/>
    </sheetView>
  </sheetViews>
  <sheetFormatPr defaultRowHeight="15" x14ac:dyDescent="0.25"/>
  <cols>
    <col min="1" max="1" width="8.85546875" style="179"/>
    <col min="2" max="2" width="8.85546875" style="180"/>
    <col min="3" max="3" width="45.28515625" style="181" customWidth="1"/>
    <col min="4" max="4" width="8.85546875" style="180"/>
    <col min="5" max="5" width="9" style="180" bestFit="1" customWidth="1"/>
    <col min="6" max="6" width="12.85546875" bestFit="1" customWidth="1"/>
    <col min="7" max="7" width="9.85546875" style="162" bestFit="1" customWidth="1"/>
    <col min="8" max="8" width="11.28515625" style="162" bestFit="1" customWidth="1"/>
    <col min="9" max="9" width="9.28515625" style="162" bestFit="1" customWidth="1"/>
    <col min="10" max="10" width="11.28515625" style="162" bestFit="1" customWidth="1"/>
    <col min="11" max="12" width="8.85546875" style="162"/>
    <col min="13" max="13" width="11.28515625" style="162" bestFit="1" customWidth="1"/>
  </cols>
  <sheetData>
    <row r="1" spans="1:14" s="1" customFormat="1" ht="42" customHeight="1" x14ac:dyDescent="0.25">
      <c r="A1" s="185" t="s">
        <v>346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s="2" customFormat="1" ht="19.5" customHeight="1" x14ac:dyDescent="0.25">
      <c r="A2" s="186" t="str">
        <f>[1]ხანძარქრობა!A3</f>
        <v>ლოკალური ხარჯთაღრიცხვა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4" s="2" customFormat="1" ht="15.75" thickBot="1" x14ac:dyDescent="0.3">
      <c r="A3" s="3"/>
      <c r="B3" s="4"/>
      <c r="C3" s="5" t="s">
        <v>0</v>
      </c>
      <c r="D3" s="4"/>
      <c r="E3" s="6"/>
      <c r="F3" s="6"/>
      <c r="G3" s="7"/>
      <c r="H3" s="188" t="s">
        <v>1</v>
      </c>
      <c r="I3" s="188"/>
      <c r="J3" s="188"/>
      <c r="K3" s="188"/>
      <c r="L3" s="133"/>
      <c r="M3" s="134"/>
      <c r="N3" s="10"/>
    </row>
    <row r="4" spans="1:14" s="11" customFormat="1" ht="36.6" customHeight="1" x14ac:dyDescent="0.25">
      <c r="A4" s="189" t="s">
        <v>3</v>
      </c>
      <c r="B4" s="182" t="s">
        <v>4</v>
      </c>
      <c r="C4" s="182" t="s">
        <v>5</v>
      </c>
      <c r="D4" s="182" t="s">
        <v>6</v>
      </c>
      <c r="E4" s="192" t="s">
        <v>7</v>
      </c>
      <c r="F4" s="192" t="s">
        <v>8</v>
      </c>
      <c r="G4" s="194" t="s">
        <v>9</v>
      </c>
      <c r="H4" s="194"/>
      <c r="I4" s="194" t="s">
        <v>10</v>
      </c>
      <c r="J4" s="194"/>
      <c r="K4" s="194" t="s">
        <v>11</v>
      </c>
      <c r="L4" s="194"/>
      <c r="M4" s="195" t="s">
        <v>12</v>
      </c>
    </row>
    <row r="5" spans="1:14" s="11" customFormat="1" ht="36.6" customHeight="1" x14ac:dyDescent="0.25">
      <c r="A5" s="190"/>
      <c r="B5" s="191"/>
      <c r="C5" s="191"/>
      <c r="D5" s="191"/>
      <c r="E5" s="193"/>
      <c r="F5" s="193"/>
      <c r="G5" s="135" t="s">
        <v>13</v>
      </c>
      <c r="H5" s="136" t="s">
        <v>14</v>
      </c>
      <c r="I5" s="135" t="s">
        <v>13</v>
      </c>
      <c r="J5" s="136" t="s">
        <v>14</v>
      </c>
      <c r="K5" s="135" t="s">
        <v>13</v>
      </c>
      <c r="L5" s="136" t="s">
        <v>14</v>
      </c>
      <c r="M5" s="196"/>
    </row>
    <row r="6" spans="1:14" s="18" customFormat="1" ht="15" customHeight="1" thickBot="1" x14ac:dyDescent="0.3">
      <c r="A6" s="14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7">
        <v>13</v>
      </c>
    </row>
    <row r="7" spans="1:14" x14ac:dyDescent="0.25">
      <c r="A7" s="137"/>
      <c r="B7" s="138"/>
      <c r="C7" s="139" t="s">
        <v>248</v>
      </c>
      <c r="D7" s="138"/>
      <c r="E7" s="138"/>
      <c r="F7" s="138"/>
      <c r="G7" s="140"/>
      <c r="H7" s="140"/>
      <c r="I7" s="140"/>
      <c r="J7" s="140"/>
      <c r="K7" s="140"/>
      <c r="L7" s="140"/>
      <c r="M7" s="141"/>
    </row>
    <row r="8" spans="1:14" s="147" customFormat="1" ht="21.6" customHeight="1" x14ac:dyDescent="0.25">
      <c r="A8" s="142">
        <v>1</v>
      </c>
      <c r="B8" s="143" t="s">
        <v>249</v>
      </c>
      <c r="C8" s="144" t="s">
        <v>250</v>
      </c>
      <c r="D8" s="145" t="s">
        <v>44</v>
      </c>
      <c r="E8" s="146"/>
      <c r="F8" s="146">
        <v>3</v>
      </c>
      <c r="G8" s="32"/>
      <c r="H8" s="32"/>
      <c r="I8" s="30"/>
      <c r="J8" s="30"/>
      <c r="K8" s="30"/>
      <c r="L8" s="30"/>
      <c r="M8" s="33"/>
    </row>
    <row r="9" spans="1:14" s="152" customFormat="1" ht="13.9" customHeight="1" x14ac:dyDescent="0.35">
      <c r="A9" s="148"/>
      <c r="B9" s="145"/>
      <c r="C9" s="149" t="s">
        <v>68</v>
      </c>
      <c r="D9" s="145" t="s">
        <v>44</v>
      </c>
      <c r="E9" s="150">
        <v>1</v>
      </c>
      <c r="F9" s="150">
        <f>E9*F8</f>
        <v>3</v>
      </c>
      <c r="G9" s="150"/>
      <c r="H9" s="150"/>
      <c r="I9" s="150"/>
      <c r="J9" s="150"/>
      <c r="K9" s="150"/>
      <c r="L9" s="150"/>
      <c r="M9" s="151"/>
    </row>
    <row r="10" spans="1:14" s="152" customFormat="1" ht="13.9" customHeight="1" x14ac:dyDescent="0.35">
      <c r="A10" s="148"/>
      <c r="B10" s="145"/>
      <c r="C10" s="149" t="s">
        <v>250</v>
      </c>
      <c r="D10" s="145" t="s">
        <v>44</v>
      </c>
      <c r="E10" s="150">
        <v>1</v>
      </c>
      <c r="F10" s="150">
        <f>E10*F8</f>
        <v>3</v>
      </c>
      <c r="G10" s="150"/>
      <c r="H10" s="150"/>
      <c r="I10" s="150"/>
      <c r="J10" s="150"/>
      <c r="K10" s="150"/>
      <c r="L10" s="150"/>
      <c r="M10" s="151"/>
    </row>
    <row r="11" spans="1:14" s="152" customFormat="1" ht="13.9" customHeight="1" x14ac:dyDescent="0.35">
      <c r="A11" s="148"/>
      <c r="B11" s="145"/>
      <c r="C11" s="149" t="s">
        <v>40</v>
      </c>
      <c r="D11" s="145" t="s">
        <v>2</v>
      </c>
      <c r="E11" s="150">
        <v>2.5</v>
      </c>
      <c r="F11" s="150">
        <f>E11*F8</f>
        <v>7.5</v>
      </c>
      <c r="G11" s="150"/>
      <c r="H11" s="150"/>
      <c r="I11" s="150"/>
      <c r="J11" s="150"/>
      <c r="K11" s="150"/>
      <c r="L11" s="150"/>
      <c r="M11" s="151"/>
    </row>
    <row r="12" spans="1:14" s="147" customFormat="1" x14ac:dyDescent="0.25">
      <c r="A12" s="142">
        <v>2</v>
      </c>
      <c r="B12" s="143" t="s">
        <v>251</v>
      </c>
      <c r="C12" s="144" t="s">
        <v>252</v>
      </c>
      <c r="D12" s="145" t="s">
        <v>253</v>
      </c>
      <c r="E12" s="146"/>
      <c r="F12" s="146">
        <v>248</v>
      </c>
      <c r="G12" s="32"/>
      <c r="H12" s="32"/>
      <c r="I12" s="30"/>
      <c r="J12" s="30"/>
      <c r="K12" s="30"/>
      <c r="L12" s="30"/>
      <c r="M12" s="33"/>
    </row>
    <row r="13" spans="1:14" s="152" customFormat="1" ht="13.9" customHeight="1" x14ac:dyDescent="0.35">
      <c r="A13" s="148"/>
      <c r="B13" s="145"/>
      <c r="C13" s="149" t="s">
        <v>68</v>
      </c>
      <c r="D13" s="145" t="s">
        <v>44</v>
      </c>
      <c r="E13" s="150">
        <v>1</v>
      </c>
      <c r="F13" s="150">
        <f>E13*F12</f>
        <v>248</v>
      </c>
      <c r="G13" s="150"/>
      <c r="H13" s="150"/>
      <c r="I13" s="150"/>
      <c r="J13" s="150"/>
      <c r="K13" s="150"/>
      <c r="L13" s="150"/>
      <c r="M13" s="151"/>
    </row>
    <row r="14" spans="1:14" s="152" customFormat="1" ht="13.9" customHeight="1" x14ac:dyDescent="0.35">
      <c r="A14" s="148"/>
      <c r="B14" s="145"/>
      <c r="C14" s="149" t="s">
        <v>252</v>
      </c>
      <c r="D14" s="145" t="s">
        <v>44</v>
      </c>
      <c r="E14" s="150">
        <v>1</v>
      </c>
      <c r="F14" s="150">
        <f>E14*F12</f>
        <v>248</v>
      </c>
      <c r="G14" s="150"/>
      <c r="H14" s="150"/>
      <c r="I14" s="150"/>
      <c r="J14" s="150"/>
      <c r="K14" s="150"/>
      <c r="L14" s="150"/>
      <c r="M14" s="151"/>
    </row>
    <row r="15" spans="1:14" s="152" customFormat="1" ht="13.9" customHeight="1" x14ac:dyDescent="0.35">
      <c r="A15" s="148"/>
      <c r="B15" s="145"/>
      <c r="C15" s="149" t="s">
        <v>40</v>
      </c>
      <c r="D15" s="145" t="s">
        <v>2</v>
      </c>
      <c r="E15" s="150">
        <v>0.28000000000000003</v>
      </c>
      <c r="F15" s="150">
        <f>E15*F12</f>
        <v>69.440000000000012</v>
      </c>
      <c r="G15" s="150"/>
      <c r="H15" s="150"/>
      <c r="I15" s="150"/>
      <c r="J15" s="150"/>
      <c r="K15" s="150"/>
      <c r="L15" s="150"/>
      <c r="M15" s="151"/>
    </row>
    <row r="16" spans="1:14" s="147" customFormat="1" x14ac:dyDescent="0.25">
      <c r="A16" s="142">
        <v>3</v>
      </c>
      <c r="B16" s="143" t="s">
        <v>251</v>
      </c>
      <c r="C16" s="144" t="s">
        <v>254</v>
      </c>
      <c r="D16" s="145" t="s">
        <v>253</v>
      </c>
      <c r="E16" s="146"/>
      <c r="F16" s="146">
        <v>15</v>
      </c>
      <c r="G16" s="32"/>
      <c r="H16" s="32"/>
      <c r="I16" s="30"/>
      <c r="J16" s="30"/>
      <c r="K16" s="30"/>
      <c r="L16" s="30"/>
      <c r="M16" s="33"/>
    </row>
    <row r="17" spans="1:13" s="152" customFormat="1" ht="13.9" customHeight="1" x14ac:dyDescent="0.35">
      <c r="A17" s="148"/>
      <c r="B17" s="145"/>
      <c r="C17" s="149" t="s">
        <v>68</v>
      </c>
      <c r="D17" s="145" t="s">
        <v>44</v>
      </c>
      <c r="E17" s="150">
        <v>1</v>
      </c>
      <c r="F17" s="150">
        <f>E17*F16</f>
        <v>15</v>
      </c>
      <c r="G17" s="150"/>
      <c r="H17" s="150"/>
      <c r="I17" s="150"/>
      <c r="J17" s="150"/>
      <c r="K17" s="150"/>
      <c r="L17" s="150"/>
      <c r="M17" s="151"/>
    </row>
    <row r="18" spans="1:13" s="152" customFormat="1" ht="13.9" customHeight="1" x14ac:dyDescent="0.35">
      <c r="A18" s="148"/>
      <c r="B18" s="145"/>
      <c r="C18" s="149" t="s">
        <v>254</v>
      </c>
      <c r="D18" s="145" t="s">
        <v>44</v>
      </c>
      <c r="E18" s="150">
        <v>1</v>
      </c>
      <c r="F18" s="150">
        <f>E18*F16</f>
        <v>15</v>
      </c>
      <c r="G18" s="150"/>
      <c r="H18" s="150"/>
      <c r="I18" s="150"/>
      <c r="J18" s="150"/>
      <c r="K18" s="150"/>
      <c r="L18" s="150"/>
      <c r="M18" s="151"/>
    </row>
    <row r="19" spans="1:13" s="152" customFormat="1" ht="13.9" customHeight="1" x14ac:dyDescent="0.35">
      <c r="A19" s="148"/>
      <c r="B19" s="145"/>
      <c r="C19" s="149" t="s">
        <v>40</v>
      </c>
      <c r="D19" s="145" t="s">
        <v>2</v>
      </c>
      <c r="E19" s="150">
        <v>0.28000000000000003</v>
      </c>
      <c r="F19" s="150">
        <f>E19*F16</f>
        <v>4.2</v>
      </c>
      <c r="G19" s="150"/>
      <c r="H19" s="150"/>
      <c r="I19" s="150"/>
      <c r="J19" s="150"/>
      <c r="K19" s="150"/>
      <c r="L19" s="150"/>
      <c r="M19" s="151"/>
    </row>
    <row r="20" spans="1:13" s="147" customFormat="1" x14ac:dyDescent="0.25">
      <c r="A20" s="142">
        <v>4</v>
      </c>
      <c r="B20" s="143" t="s">
        <v>251</v>
      </c>
      <c r="C20" s="144" t="s">
        <v>255</v>
      </c>
      <c r="D20" s="145" t="s">
        <v>253</v>
      </c>
      <c r="E20" s="146"/>
      <c r="F20" s="146">
        <v>41</v>
      </c>
      <c r="G20" s="32"/>
      <c r="H20" s="32"/>
      <c r="I20" s="30"/>
      <c r="J20" s="30"/>
      <c r="K20" s="30"/>
      <c r="L20" s="30"/>
      <c r="M20" s="33"/>
    </row>
    <row r="21" spans="1:13" s="152" customFormat="1" ht="13.9" customHeight="1" x14ac:dyDescent="0.35">
      <c r="A21" s="148"/>
      <c r="B21" s="145"/>
      <c r="C21" s="149" t="s">
        <v>68</v>
      </c>
      <c r="D21" s="145" t="s">
        <v>44</v>
      </c>
      <c r="E21" s="150">
        <v>1</v>
      </c>
      <c r="F21" s="150">
        <f>E21*F20</f>
        <v>41</v>
      </c>
      <c r="G21" s="150"/>
      <c r="H21" s="150"/>
      <c r="I21" s="150"/>
      <c r="J21" s="150"/>
      <c r="K21" s="150"/>
      <c r="L21" s="150"/>
      <c r="M21" s="151"/>
    </row>
    <row r="22" spans="1:13" s="152" customFormat="1" ht="13.9" customHeight="1" x14ac:dyDescent="0.35">
      <c r="A22" s="148"/>
      <c r="B22" s="145"/>
      <c r="C22" s="149" t="s">
        <v>255</v>
      </c>
      <c r="D22" s="145" t="s">
        <v>44</v>
      </c>
      <c r="E22" s="150">
        <v>1</v>
      </c>
      <c r="F22" s="150">
        <f>E22*F20</f>
        <v>41</v>
      </c>
      <c r="G22" s="150"/>
      <c r="H22" s="150"/>
      <c r="I22" s="150"/>
      <c r="J22" s="150"/>
      <c r="K22" s="150"/>
      <c r="L22" s="150"/>
      <c r="M22" s="151"/>
    </row>
    <row r="23" spans="1:13" s="152" customFormat="1" ht="13.9" customHeight="1" x14ac:dyDescent="0.35">
      <c r="A23" s="148"/>
      <c r="B23" s="145"/>
      <c r="C23" s="149" t="s">
        <v>40</v>
      </c>
      <c r="D23" s="145" t="s">
        <v>2</v>
      </c>
      <c r="E23" s="150">
        <v>0.28000000000000003</v>
      </c>
      <c r="F23" s="150">
        <f>E23*F20</f>
        <v>11.48</v>
      </c>
      <c r="G23" s="150"/>
      <c r="H23" s="150"/>
      <c r="I23" s="150"/>
      <c r="J23" s="150"/>
      <c r="K23" s="150"/>
      <c r="L23" s="150"/>
      <c r="M23" s="151"/>
    </row>
    <row r="24" spans="1:13" s="147" customFormat="1" x14ac:dyDescent="0.25">
      <c r="A24" s="142">
        <v>5</v>
      </c>
      <c r="B24" s="143" t="s">
        <v>256</v>
      </c>
      <c r="C24" s="144" t="s">
        <v>257</v>
      </c>
      <c r="D24" s="145" t="s">
        <v>253</v>
      </c>
      <c r="E24" s="146"/>
      <c r="F24" s="146">
        <v>5</v>
      </c>
      <c r="G24" s="32"/>
      <c r="H24" s="32"/>
      <c r="I24" s="30"/>
      <c r="J24" s="30"/>
      <c r="K24" s="30"/>
      <c r="L24" s="30"/>
      <c r="M24" s="33"/>
    </row>
    <row r="25" spans="1:13" s="152" customFormat="1" ht="13.9" customHeight="1" x14ac:dyDescent="0.35">
      <c r="A25" s="148"/>
      <c r="B25" s="145"/>
      <c r="C25" s="149" t="s">
        <v>68</v>
      </c>
      <c r="D25" s="145" t="s">
        <v>44</v>
      </c>
      <c r="E25" s="150">
        <v>1</v>
      </c>
      <c r="F25" s="150">
        <f>E25*F24</f>
        <v>5</v>
      </c>
      <c r="G25" s="150"/>
      <c r="H25" s="150"/>
      <c r="I25" s="150"/>
      <c r="J25" s="150"/>
      <c r="K25" s="150"/>
      <c r="L25" s="150"/>
      <c r="M25" s="151"/>
    </row>
    <row r="26" spans="1:13" s="152" customFormat="1" ht="13.9" customHeight="1" x14ac:dyDescent="0.35">
      <c r="A26" s="148"/>
      <c r="B26" s="145"/>
      <c r="C26" s="149" t="s">
        <v>257</v>
      </c>
      <c r="D26" s="145" t="s">
        <v>44</v>
      </c>
      <c r="E26" s="150">
        <v>1</v>
      </c>
      <c r="F26" s="150">
        <f>E26*F24</f>
        <v>5</v>
      </c>
      <c r="G26" s="150"/>
      <c r="H26" s="150"/>
      <c r="I26" s="150"/>
      <c r="J26" s="150"/>
      <c r="K26" s="150"/>
      <c r="L26" s="150"/>
      <c r="M26" s="151"/>
    </row>
    <row r="27" spans="1:13" s="152" customFormat="1" ht="13.9" customHeight="1" x14ac:dyDescent="0.35">
      <c r="A27" s="148"/>
      <c r="B27" s="145"/>
      <c r="C27" s="149" t="s">
        <v>40</v>
      </c>
      <c r="D27" s="145" t="s">
        <v>2</v>
      </c>
      <c r="E27" s="150">
        <v>0.05</v>
      </c>
      <c r="F27" s="150">
        <f>E27*F24</f>
        <v>0.25</v>
      </c>
      <c r="G27" s="150"/>
      <c r="H27" s="150"/>
      <c r="I27" s="150"/>
      <c r="J27" s="150"/>
      <c r="K27" s="150"/>
      <c r="L27" s="150"/>
      <c r="M27" s="151"/>
    </row>
    <row r="28" spans="1:13" s="147" customFormat="1" ht="45" x14ac:dyDescent="0.25">
      <c r="A28" s="142">
        <v>6</v>
      </c>
      <c r="B28" s="153" t="s">
        <v>258</v>
      </c>
      <c r="C28" s="144" t="s">
        <v>259</v>
      </c>
      <c r="D28" s="145" t="s">
        <v>253</v>
      </c>
      <c r="E28" s="146"/>
      <c r="F28" s="146">
        <f>F12+F16+F20+F24</f>
        <v>309</v>
      </c>
      <c r="G28" s="32"/>
      <c r="H28" s="32"/>
      <c r="I28" s="30"/>
      <c r="J28" s="30"/>
      <c r="K28" s="30"/>
      <c r="L28" s="30"/>
      <c r="M28" s="33"/>
    </row>
    <row r="29" spans="1:13" s="152" customFormat="1" ht="13.9" customHeight="1" x14ac:dyDescent="0.35">
      <c r="A29" s="148"/>
      <c r="B29" s="145"/>
      <c r="C29" s="149" t="s">
        <v>68</v>
      </c>
      <c r="D29" s="145" t="s">
        <v>44</v>
      </c>
      <c r="E29" s="150">
        <v>1</v>
      </c>
      <c r="F29" s="150">
        <f>E29*F28</f>
        <v>309</v>
      </c>
      <c r="G29" s="150"/>
      <c r="H29" s="150"/>
      <c r="I29" s="150"/>
      <c r="J29" s="150"/>
      <c r="K29" s="150"/>
      <c r="L29" s="150"/>
      <c r="M29" s="151"/>
    </row>
    <row r="30" spans="1:13" s="152" customFormat="1" ht="13.9" customHeight="1" x14ac:dyDescent="0.35">
      <c r="A30" s="148"/>
      <c r="B30" s="145"/>
      <c r="C30" s="149" t="s">
        <v>259</v>
      </c>
      <c r="D30" s="145" t="s">
        <v>44</v>
      </c>
      <c r="E30" s="150">
        <v>1</v>
      </c>
      <c r="F30" s="150">
        <f>E30*F28</f>
        <v>309</v>
      </c>
      <c r="G30" s="150"/>
      <c r="H30" s="150"/>
      <c r="I30" s="150"/>
      <c r="J30" s="150"/>
      <c r="K30" s="150"/>
      <c r="L30" s="150"/>
      <c r="M30" s="151"/>
    </row>
    <row r="31" spans="1:13" s="152" customFormat="1" ht="13.9" customHeight="1" x14ac:dyDescent="0.35">
      <c r="A31" s="148"/>
      <c r="B31" s="145"/>
      <c r="C31" s="149" t="s">
        <v>40</v>
      </c>
      <c r="D31" s="145" t="s">
        <v>2</v>
      </c>
      <c r="E31" s="150">
        <v>0.28000000000000003</v>
      </c>
      <c r="F31" s="150">
        <f>E31*F28</f>
        <v>86.52000000000001</v>
      </c>
      <c r="G31" s="150"/>
      <c r="H31" s="150"/>
      <c r="I31" s="150"/>
      <c r="J31" s="150"/>
      <c r="K31" s="150"/>
      <c r="L31" s="150"/>
      <c r="M31" s="151"/>
    </row>
    <row r="32" spans="1:13" s="147" customFormat="1" x14ac:dyDescent="0.25">
      <c r="A32" s="142">
        <v>7</v>
      </c>
      <c r="B32" s="143" t="s">
        <v>260</v>
      </c>
      <c r="C32" s="144" t="s">
        <v>261</v>
      </c>
      <c r="D32" s="145" t="s">
        <v>253</v>
      </c>
      <c r="E32" s="146"/>
      <c r="F32" s="146">
        <v>38</v>
      </c>
      <c r="G32" s="32"/>
      <c r="H32" s="32"/>
      <c r="I32" s="30"/>
      <c r="J32" s="30"/>
      <c r="K32" s="30"/>
      <c r="L32" s="30"/>
      <c r="M32" s="33"/>
    </row>
    <row r="33" spans="1:13" s="152" customFormat="1" ht="13.9" customHeight="1" x14ac:dyDescent="0.35">
      <c r="A33" s="148"/>
      <c r="B33" s="145"/>
      <c r="C33" s="149" t="s">
        <v>68</v>
      </c>
      <c r="D33" s="145" t="s">
        <v>44</v>
      </c>
      <c r="E33" s="150">
        <v>1</v>
      </c>
      <c r="F33" s="150">
        <f>E33*F32</f>
        <v>38</v>
      </c>
      <c r="G33" s="150"/>
      <c r="H33" s="150"/>
      <c r="I33" s="150"/>
      <c r="J33" s="150"/>
      <c r="K33" s="150"/>
      <c r="L33" s="150"/>
      <c r="M33" s="151"/>
    </row>
    <row r="34" spans="1:13" s="152" customFormat="1" ht="13.9" customHeight="1" x14ac:dyDescent="0.35">
      <c r="A34" s="148"/>
      <c r="B34" s="145"/>
      <c r="C34" s="149" t="s">
        <v>261</v>
      </c>
      <c r="D34" s="145" t="s">
        <v>44</v>
      </c>
      <c r="E34" s="150">
        <v>1</v>
      </c>
      <c r="F34" s="150">
        <f>E34*F32</f>
        <v>38</v>
      </c>
      <c r="G34" s="150"/>
      <c r="H34" s="150"/>
      <c r="I34" s="150"/>
      <c r="J34" s="150"/>
      <c r="K34" s="150"/>
      <c r="L34" s="150"/>
      <c r="M34" s="151"/>
    </row>
    <row r="35" spans="1:13" s="152" customFormat="1" ht="13.9" customHeight="1" x14ac:dyDescent="0.35">
      <c r="A35" s="148"/>
      <c r="B35" s="145"/>
      <c r="C35" s="149" t="s">
        <v>40</v>
      </c>
      <c r="D35" s="145" t="s">
        <v>2</v>
      </c>
      <c r="E35" s="150">
        <v>0.25</v>
      </c>
      <c r="F35" s="150">
        <f>E35*F32</f>
        <v>9.5</v>
      </c>
      <c r="G35" s="150"/>
      <c r="H35" s="150"/>
      <c r="I35" s="150"/>
      <c r="J35" s="150"/>
      <c r="K35" s="150"/>
      <c r="L35" s="150"/>
      <c r="M35" s="151"/>
    </row>
    <row r="36" spans="1:13" s="147" customFormat="1" ht="30" x14ac:dyDescent="0.25">
      <c r="A36" s="142">
        <v>8</v>
      </c>
      <c r="B36" s="143" t="s">
        <v>260</v>
      </c>
      <c r="C36" s="144" t="s">
        <v>262</v>
      </c>
      <c r="D36" s="145" t="s">
        <v>253</v>
      </c>
      <c r="E36" s="146"/>
      <c r="F36" s="146">
        <v>2</v>
      </c>
      <c r="G36" s="32"/>
      <c r="H36" s="32"/>
      <c r="I36" s="30"/>
      <c r="J36" s="30"/>
      <c r="K36" s="30"/>
      <c r="L36" s="30"/>
      <c r="M36" s="33"/>
    </row>
    <row r="37" spans="1:13" s="152" customFormat="1" ht="13.9" customHeight="1" x14ac:dyDescent="0.35">
      <c r="A37" s="148"/>
      <c r="B37" s="145"/>
      <c r="C37" s="149" t="s">
        <v>68</v>
      </c>
      <c r="D37" s="145" t="s">
        <v>44</v>
      </c>
      <c r="E37" s="150">
        <v>1</v>
      </c>
      <c r="F37" s="150">
        <f>E37*F36</f>
        <v>2</v>
      </c>
      <c r="G37" s="150"/>
      <c r="H37" s="150"/>
      <c r="I37" s="150"/>
      <c r="J37" s="150"/>
      <c r="K37" s="150"/>
      <c r="L37" s="150"/>
      <c r="M37" s="151"/>
    </row>
    <row r="38" spans="1:13" s="152" customFormat="1" ht="13.9" customHeight="1" x14ac:dyDescent="0.35">
      <c r="A38" s="148"/>
      <c r="B38" s="145"/>
      <c r="C38" s="149" t="s">
        <v>262</v>
      </c>
      <c r="D38" s="145" t="s">
        <v>44</v>
      </c>
      <c r="E38" s="150">
        <v>1</v>
      </c>
      <c r="F38" s="150">
        <f>E38*F36</f>
        <v>2</v>
      </c>
      <c r="G38" s="150"/>
      <c r="H38" s="150"/>
      <c r="I38" s="150"/>
      <c r="J38" s="150"/>
      <c r="K38" s="150"/>
      <c r="L38" s="150"/>
      <c r="M38" s="151"/>
    </row>
    <row r="39" spans="1:13" s="152" customFormat="1" ht="13.9" customHeight="1" x14ac:dyDescent="0.35">
      <c r="A39" s="148"/>
      <c r="B39" s="145"/>
      <c r="C39" s="149" t="s">
        <v>40</v>
      </c>
      <c r="D39" s="145" t="s">
        <v>2</v>
      </c>
      <c r="E39" s="150">
        <v>0.25</v>
      </c>
      <c r="F39" s="150">
        <f>E39*F36</f>
        <v>0.5</v>
      </c>
      <c r="G39" s="150"/>
      <c r="H39" s="150"/>
      <c r="I39" s="150"/>
      <c r="J39" s="150"/>
      <c r="K39" s="150"/>
      <c r="L39" s="150"/>
      <c r="M39" s="151"/>
    </row>
    <row r="40" spans="1:13" s="147" customFormat="1" x14ac:dyDescent="0.25">
      <c r="A40" s="142">
        <v>9</v>
      </c>
      <c r="B40" s="143" t="s">
        <v>260</v>
      </c>
      <c r="C40" s="144" t="s">
        <v>263</v>
      </c>
      <c r="D40" s="145" t="s">
        <v>253</v>
      </c>
      <c r="E40" s="146"/>
      <c r="F40" s="146">
        <v>53</v>
      </c>
      <c r="G40" s="32"/>
      <c r="H40" s="32"/>
      <c r="I40" s="30"/>
      <c r="J40" s="30"/>
      <c r="K40" s="30"/>
      <c r="L40" s="30"/>
      <c r="M40" s="33"/>
    </row>
    <row r="41" spans="1:13" s="152" customFormat="1" ht="13.9" customHeight="1" x14ac:dyDescent="0.35">
      <c r="A41" s="148"/>
      <c r="B41" s="145"/>
      <c r="C41" s="149" t="s">
        <v>68</v>
      </c>
      <c r="D41" s="145" t="s">
        <v>44</v>
      </c>
      <c r="E41" s="150">
        <v>1</v>
      </c>
      <c r="F41" s="150">
        <f>E41*F40</f>
        <v>53</v>
      </c>
      <c r="G41" s="150"/>
      <c r="H41" s="150"/>
      <c r="I41" s="150"/>
      <c r="J41" s="150"/>
      <c r="K41" s="150"/>
      <c r="L41" s="150"/>
      <c r="M41" s="151"/>
    </row>
    <row r="42" spans="1:13" s="152" customFormat="1" ht="13.9" customHeight="1" x14ac:dyDescent="0.35">
      <c r="A42" s="148"/>
      <c r="B42" s="145"/>
      <c r="C42" s="149" t="s">
        <v>263</v>
      </c>
      <c r="D42" s="145" t="s">
        <v>44</v>
      </c>
      <c r="E42" s="150">
        <v>1</v>
      </c>
      <c r="F42" s="150">
        <f>E42*F40</f>
        <v>53</v>
      </c>
      <c r="G42" s="150"/>
      <c r="H42" s="150"/>
      <c r="I42" s="150"/>
      <c r="J42" s="150"/>
      <c r="K42" s="150"/>
      <c r="L42" s="150"/>
      <c r="M42" s="151"/>
    </row>
    <row r="43" spans="1:13" s="152" customFormat="1" ht="13.9" customHeight="1" x14ac:dyDescent="0.35">
      <c r="A43" s="148"/>
      <c r="B43" s="145"/>
      <c r="C43" s="149" t="s">
        <v>40</v>
      </c>
      <c r="D43" s="145" t="s">
        <v>2</v>
      </c>
      <c r="E43" s="150">
        <v>0.25</v>
      </c>
      <c r="F43" s="150">
        <f>E43*F40</f>
        <v>13.25</v>
      </c>
      <c r="G43" s="150"/>
      <c r="H43" s="150"/>
      <c r="I43" s="150"/>
      <c r="J43" s="150"/>
      <c r="K43" s="150"/>
      <c r="L43" s="150"/>
      <c r="M43" s="151"/>
    </row>
    <row r="44" spans="1:13" s="147" customFormat="1" ht="30" x14ac:dyDescent="0.25">
      <c r="A44" s="142">
        <v>10</v>
      </c>
      <c r="B44" s="143" t="s">
        <v>260</v>
      </c>
      <c r="C44" s="144" t="s">
        <v>264</v>
      </c>
      <c r="D44" s="145" t="s">
        <v>253</v>
      </c>
      <c r="E44" s="146"/>
      <c r="F44" s="146">
        <v>2</v>
      </c>
      <c r="G44" s="32"/>
      <c r="H44" s="32"/>
      <c r="I44" s="30"/>
      <c r="J44" s="30"/>
      <c r="K44" s="30"/>
      <c r="L44" s="30"/>
      <c r="M44" s="33"/>
    </row>
    <row r="45" spans="1:13" s="152" customFormat="1" ht="13.9" customHeight="1" x14ac:dyDescent="0.35">
      <c r="A45" s="148"/>
      <c r="B45" s="145"/>
      <c r="C45" s="149" t="s">
        <v>68</v>
      </c>
      <c r="D45" s="145" t="s">
        <v>44</v>
      </c>
      <c r="E45" s="150">
        <v>1</v>
      </c>
      <c r="F45" s="150">
        <f>E45*F44</f>
        <v>2</v>
      </c>
      <c r="G45" s="150"/>
      <c r="H45" s="150"/>
      <c r="I45" s="150"/>
      <c r="J45" s="150"/>
      <c r="K45" s="150"/>
      <c r="L45" s="150"/>
      <c r="M45" s="151"/>
    </row>
    <row r="46" spans="1:13" s="152" customFormat="1" ht="13.9" customHeight="1" x14ac:dyDescent="0.35">
      <c r="A46" s="148"/>
      <c r="B46" s="145"/>
      <c r="C46" s="149" t="s">
        <v>263</v>
      </c>
      <c r="D46" s="145" t="s">
        <v>44</v>
      </c>
      <c r="E46" s="150">
        <v>1</v>
      </c>
      <c r="F46" s="150">
        <f>E46*F44</f>
        <v>2</v>
      </c>
      <c r="G46" s="150"/>
      <c r="H46" s="150"/>
      <c r="I46" s="150"/>
      <c r="J46" s="150"/>
      <c r="K46" s="150"/>
      <c r="L46" s="150"/>
      <c r="M46" s="151"/>
    </row>
    <row r="47" spans="1:13" s="152" customFormat="1" ht="13.9" customHeight="1" x14ac:dyDescent="0.35">
      <c r="A47" s="148"/>
      <c r="B47" s="145"/>
      <c r="C47" s="149" t="s">
        <v>40</v>
      </c>
      <c r="D47" s="145" t="s">
        <v>2</v>
      </c>
      <c r="E47" s="150">
        <v>0.25</v>
      </c>
      <c r="F47" s="150">
        <f>E47*F44</f>
        <v>0.5</v>
      </c>
      <c r="G47" s="150"/>
      <c r="H47" s="150"/>
      <c r="I47" s="150"/>
      <c r="J47" s="150"/>
      <c r="K47" s="150"/>
      <c r="L47" s="150"/>
      <c r="M47" s="151"/>
    </row>
    <row r="48" spans="1:13" s="147" customFormat="1" x14ac:dyDescent="0.25">
      <c r="A48" s="142">
        <v>11</v>
      </c>
      <c r="B48" s="143"/>
      <c r="C48" s="144" t="s">
        <v>265</v>
      </c>
      <c r="D48" s="145" t="s">
        <v>253</v>
      </c>
      <c r="E48" s="146"/>
      <c r="F48" s="146">
        <v>36</v>
      </c>
      <c r="G48" s="32"/>
      <c r="H48" s="32"/>
      <c r="I48" s="30"/>
      <c r="J48" s="30"/>
      <c r="K48" s="30"/>
      <c r="L48" s="30"/>
      <c r="M48" s="33"/>
    </row>
    <row r="49" spans="1:13" s="152" customFormat="1" ht="13.9" customHeight="1" x14ac:dyDescent="0.35">
      <c r="A49" s="148"/>
      <c r="B49" s="145"/>
      <c r="C49" s="149" t="s">
        <v>68</v>
      </c>
      <c r="D49" s="145" t="s">
        <v>44</v>
      </c>
      <c r="E49" s="150">
        <v>1</v>
      </c>
      <c r="F49" s="150">
        <f>E49*F48</f>
        <v>36</v>
      </c>
      <c r="G49" s="150"/>
      <c r="H49" s="150"/>
      <c r="I49" s="150"/>
      <c r="J49" s="150"/>
      <c r="K49" s="150"/>
      <c r="L49" s="150"/>
      <c r="M49" s="151"/>
    </row>
    <row r="50" spans="1:13" s="152" customFormat="1" ht="13.9" customHeight="1" x14ac:dyDescent="0.35">
      <c r="A50" s="148"/>
      <c r="B50" s="145"/>
      <c r="C50" s="149" t="s">
        <v>265</v>
      </c>
      <c r="D50" s="145" t="s">
        <v>44</v>
      </c>
      <c r="E50" s="150">
        <v>1</v>
      </c>
      <c r="F50" s="150">
        <f>E50*F48</f>
        <v>36</v>
      </c>
      <c r="G50" s="150"/>
      <c r="H50" s="150"/>
      <c r="I50" s="150"/>
      <c r="J50" s="150"/>
      <c r="K50" s="150"/>
      <c r="L50" s="150"/>
      <c r="M50" s="151"/>
    </row>
    <row r="51" spans="1:13" s="147" customFormat="1" x14ac:dyDescent="0.25">
      <c r="A51" s="142">
        <v>12</v>
      </c>
      <c r="B51" s="143"/>
      <c r="C51" s="144" t="s">
        <v>266</v>
      </c>
      <c r="D51" s="145" t="s">
        <v>253</v>
      </c>
      <c r="E51" s="146"/>
      <c r="F51" s="146">
        <v>10</v>
      </c>
      <c r="G51" s="32"/>
      <c r="H51" s="32"/>
      <c r="I51" s="30"/>
      <c r="J51" s="30"/>
      <c r="K51" s="30"/>
      <c r="L51" s="30"/>
      <c r="M51" s="33"/>
    </row>
    <row r="52" spans="1:13" s="152" customFormat="1" ht="13.9" customHeight="1" x14ac:dyDescent="0.35">
      <c r="A52" s="148"/>
      <c r="B52" s="145"/>
      <c r="C52" s="149" t="s">
        <v>68</v>
      </c>
      <c r="D52" s="145" t="s">
        <v>44</v>
      </c>
      <c r="E52" s="150">
        <v>1</v>
      </c>
      <c r="F52" s="150">
        <f>E52*F51</f>
        <v>10</v>
      </c>
      <c r="G52" s="150"/>
      <c r="H52" s="150"/>
      <c r="I52" s="150"/>
      <c r="J52" s="150"/>
      <c r="K52" s="150"/>
      <c r="L52" s="150"/>
      <c r="M52" s="151"/>
    </row>
    <row r="53" spans="1:13" s="152" customFormat="1" ht="13.9" customHeight="1" x14ac:dyDescent="0.35">
      <c r="A53" s="148"/>
      <c r="B53" s="145"/>
      <c r="C53" s="149" t="s">
        <v>265</v>
      </c>
      <c r="D53" s="145" t="s">
        <v>44</v>
      </c>
      <c r="E53" s="150">
        <v>1</v>
      </c>
      <c r="F53" s="150">
        <f>E53*F51</f>
        <v>10</v>
      </c>
      <c r="G53" s="150"/>
      <c r="H53" s="150"/>
      <c r="I53" s="150"/>
      <c r="J53" s="150"/>
      <c r="K53" s="150"/>
      <c r="L53" s="150"/>
      <c r="M53" s="151"/>
    </row>
    <row r="54" spans="1:13" s="147" customFormat="1" x14ac:dyDescent="0.25">
      <c r="A54" s="142">
        <v>13</v>
      </c>
      <c r="B54" s="143" t="s">
        <v>267</v>
      </c>
      <c r="C54" s="144" t="s">
        <v>268</v>
      </c>
      <c r="D54" s="145" t="s">
        <v>253</v>
      </c>
      <c r="E54" s="146"/>
      <c r="F54" s="146">
        <f>(F58+F8)*2</f>
        <v>12</v>
      </c>
      <c r="G54" s="32"/>
      <c r="H54" s="32"/>
      <c r="I54" s="30"/>
      <c r="J54" s="30"/>
      <c r="K54" s="30"/>
      <c r="L54" s="30"/>
      <c r="M54" s="33"/>
    </row>
    <row r="55" spans="1:13" s="152" customFormat="1" ht="13.9" customHeight="1" x14ac:dyDescent="0.35">
      <c r="A55" s="148"/>
      <c r="B55" s="145"/>
      <c r="C55" s="149" t="s">
        <v>68</v>
      </c>
      <c r="D55" s="145" t="s">
        <v>44</v>
      </c>
      <c r="E55" s="150">
        <v>1</v>
      </c>
      <c r="F55" s="150">
        <f>E55*F54</f>
        <v>12</v>
      </c>
      <c r="G55" s="150"/>
      <c r="H55" s="150"/>
      <c r="I55" s="150"/>
      <c r="J55" s="150"/>
      <c r="K55" s="150"/>
      <c r="L55" s="150"/>
      <c r="M55" s="151"/>
    </row>
    <row r="56" spans="1:13" s="152" customFormat="1" ht="13.9" customHeight="1" x14ac:dyDescent="0.35">
      <c r="A56" s="148"/>
      <c r="B56" s="145"/>
      <c r="C56" s="149" t="s">
        <v>268</v>
      </c>
      <c r="D56" s="145" t="s">
        <v>44</v>
      </c>
      <c r="E56" s="150">
        <v>1</v>
      </c>
      <c r="F56" s="150">
        <f>E56*F54</f>
        <v>12</v>
      </c>
      <c r="G56" s="150"/>
      <c r="H56" s="150"/>
      <c r="I56" s="150"/>
      <c r="J56" s="150"/>
      <c r="K56" s="150"/>
      <c r="L56" s="150"/>
      <c r="M56" s="151"/>
    </row>
    <row r="57" spans="1:13" s="152" customFormat="1" ht="13.9" customHeight="1" x14ac:dyDescent="0.35">
      <c r="A57" s="148"/>
      <c r="B57" s="145"/>
      <c r="C57" s="149" t="s">
        <v>40</v>
      </c>
      <c r="D57" s="145" t="s">
        <v>2</v>
      </c>
      <c r="E57" s="150">
        <v>0.45</v>
      </c>
      <c r="F57" s="150">
        <f>E57*F54</f>
        <v>5.4</v>
      </c>
      <c r="G57" s="150"/>
      <c r="H57" s="150"/>
      <c r="I57" s="150"/>
      <c r="J57" s="150"/>
      <c r="K57" s="150"/>
      <c r="L57" s="150"/>
      <c r="M57" s="151"/>
    </row>
    <row r="58" spans="1:13" s="147" customFormat="1" ht="30" x14ac:dyDescent="0.25">
      <c r="A58" s="142">
        <v>14</v>
      </c>
      <c r="B58" s="143" t="s">
        <v>269</v>
      </c>
      <c r="C58" s="144" t="s">
        <v>270</v>
      </c>
      <c r="D58" s="145" t="s">
        <v>253</v>
      </c>
      <c r="E58" s="146"/>
      <c r="F58" s="146">
        <v>3</v>
      </c>
      <c r="G58" s="32"/>
      <c r="H58" s="32"/>
      <c r="I58" s="30"/>
      <c r="J58" s="30"/>
      <c r="K58" s="30"/>
      <c r="L58" s="30"/>
      <c r="M58" s="33"/>
    </row>
    <row r="59" spans="1:13" s="152" customFormat="1" ht="13.9" customHeight="1" x14ac:dyDescent="0.35">
      <c r="A59" s="148"/>
      <c r="B59" s="145"/>
      <c r="C59" s="149" t="s">
        <v>68</v>
      </c>
      <c r="D59" s="145" t="s">
        <v>44</v>
      </c>
      <c r="E59" s="150">
        <v>1</v>
      </c>
      <c r="F59" s="150">
        <f>E59*F58</f>
        <v>3</v>
      </c>
      <c r="G59" s="150"/>
      <c r="H59" s="150"/>
      <c r="I59" s="150"/>
      <c r="J59" s="150"/>
      <c r="K59" s="150"/>
      <c r="L59" s="150"/>
      <c r="M59" s="151"/>
    </row>
    <row r="60" spans="1:13" s="152" customFormat="1" ht="13.9" customHeight="1" x14ac:dyDescent="0.35">
      <c r="A60" s="148"/>
      <c r="B60" s="145"/>
      <c r="C60" s="149" t="s">
        <v>268</v>
      </c>
      <c r="D60" s="145" t="s">
        <v>44</v>
      </c>
      <c r="E60" s="150">
        <v>1</v>
      </c>
      <c r="F60" s="150">
        <f>E60*F58</f>
        <v>3</v>
      </c>
      <c r="G60" s="150"/>
      <c r="H60" s="150"/>
      <c r="I60" s="150"/>
      <c r="J60" s="150"/>
      <c r="K60" s="150"/>
      <c r="L60" s="150"/>
      <c r="M60" s="151"/>
    </row>
    <row r="61" spans="1:13" s="152" customFormat="1" ht="13.9" customHeight="1" x14ac:dyDescent="0.35">
      <c r="A61" s="148"/>
      <c r="B61" s="145"/>
      <c r="C61" s="149" t="s">
        <v>40</v>
      </c>
      <c r="D61" s="145" t="s">
        <v>2</v>
      </c>
      <c r="E61" s="150">
        <v>0.1</v>
      </c>
      <c r="F61" s="150">
        <f>E61*F58</f>
        <v>0.30000000000000004</v>
      </c>
      <c r="G61" s="150"/>
      <c r="H61" s="150"/>
      <c r="I61" s="150"/>
      <c r="J61" s="150"/>
      <c r="K61" s="150"/>
      <c r="L61" s="150"/>
      <c r="M61" s="151"/>
    </row>
    <row r="62" spans="1:13" s="147" customFormat="1" ht="30" x14ac:dyDescent="0.25">
      <c r="A62" s="142">
        <v>15</v>
      </c>
      <c r="B62" s="143" t="s">
        <v>271</v>
      </c>
      <c r="C62" s="144" t="s">
        <v>272</v>
      </c>
      <c r="D62" s="145" t="s">
        <v>273</v>
      </c>
      <c r="E62" s="146"/>
      <c r="F62" s="146">
        <v>1500</v>
      </c>
      <c r="G62" s="32"/>
      <c r="H62" s="32"/>
      <c r="I62" s="30"/>
      <c r="J62" s="30"/>
      <c r="K62" s="30"/>
      <c r="L62" s="30"/>
      <c r="M62" s="33"/>
    </row>
    <row r="63" spans="1:13" s="152" customFormat="1" ht="13.9" customHeight="1" x14ac:dyDescent="0.35">
      <c r="A63" s="148"/>
      <c r="B63" s="145"/>
      <c r="C63" s="149" t="s">
        <v>68</v>
      </c>
      <c r="D63" s="145" t="s">
        <v>44</v>
      </c>
      <c r="E63" s="150">
        <v>1</v>
      </c>
      <c r="F63" s="150">
        <f>E63*F62</f>
        <v>1500</v>
      </c>
      <c r="G63" s="150"/>
      <c r="H63" s="150"/>
      <c r="I63" s="150"/>
      <c r="J63" s="150"/>
      <c r="K63" s="150"/>
      <c r="L63" s="150"/>
      <c r="M63" s="151"/>
    </row>
    <row r="64" spans="1:13" s="152" customFormat="1" ht="13.9" customHeight="1" x14ac:dyDescent="0.35">
      <c r="A64" s="148"/>
      <c r="B64" s="145"/>
      <c r="C64" s="149" t="s">
        <v>19</v>
      </c>
      <c r="D64" s="145" t="s">
        <v>2</v>
      </c>
      <c r="E64" s="150">
        <v>4.3E-3</v>
      </c>
      <c r="F64" s="150">
        <f>E64*F62</f>
        <v>6.45</v>
      </c>
      <c r="G64" s="150"/>
      <c r="H64" s="150"/>
      <c r="I64" s="150"/>
      <c r="J64" s="150"/>
      <c r="K64" s="150"/>
      <c r="L64" s="150"/>
      <c r="M64" s="151"/>
    </row>
    <row r="65" spans="1:13" s="152" customFormat="1" ht="13.9" customHeight="1" x14ac:dyDescent="0.35">
      <c r="A65" s="148"/>
      <c r="B65" s="145"/>
      <c r="C65" s="149" t="s">
        <v>272</v>
      </c>
      <c r="D65" s="145" t="s">
        <v>44</v>
      </c>
      <c r="E65" s="150">
        <v>1</v>
      </c>
      <c r="F65" s="150">
        <f>E65*F62</f>
        <v>1500</v>
      </c>
      <c r="G65" s="150"/>
      <c r="H65" s="150"/>
      <c r="I65" s="150"/>
      <c r="J65" s="150"/>
      <c r="K65" s="150"/>
      <c r="L65" s="150"/>
      <c r="M65" s="151"/>
    </row>
    <row r="66" spans="1:13" s="152" customFormat="1" ht="13.9" customHeight="1" x14ac:dyDescent="0.35">
      <c r="A66" s="148"/>
      <c r="B66" s="145"/>
      <c r="C66" s="149" t="s">
        <v>40</v>
      </c>
      <c r="D66" s="145" t="s">
        <v>2</v>
      </c>
      <c r="E66" s="150">
        <v>5.1399999999999994E-2</v>
      </c>
      <c r="F66" s="150">
        <f>E66*F62</f>
        <v>77.099999999999994</v>
      </c>
      <c r="G66" s="150"/>
      <c r="H66" s="150"/>
      <c r="I66" s="150"/>
      <c r="J66" s="150"/>
      <c r="K66" s="150"/>
      <c r="L66" s="150"/>
      <c r="M66" s="151"/>
    </row>
    <row r="67" spans="1:13" s="147" customFormat="1" ht="30" x14ac:dyDescent="0.25">
      <c r="A67" s="142">
        <v>16</v>
      </c>
      <c r="B67" s="143" t="s">
        <v>271</v>
      </c>
      <c r="C67" s="144" t="s">
        <v>274</v>
      </c>
      <c r="D67" s="145" t="s">
        <v>273</v>
      </c>
      <c r="E67" s="146"/>
      <c r="F67" s="146">
        <v>7800</v>
      </c>
      <c r="G67" s="32"/>
      <c r="H67" s="32"/>
      <c r="I67" s="30"/>
      <c r="J67" s="30"/>
      <c r="K67" s="30"/>
      <c r="L67" s="30"/>
      <c r="M67" s="33"/>
    </row>
    <row r="68" spans="1:13" s="152" customFormat="1" ht="13.9" customHeight="1" x14ac:dyDescent="0.35">
      <c r="A68" s="148"/>
      <c r="B68" s="145"/>
      <c r="C68" s="149" t="s">
        <v>68</v>
      </c>
      <c r="D68" s="145" t="s">
        <v>44</v>
      </c>
      <c r="E68" s="150">
        <v>1</v>
      </c>
      <c r="F68" s="150">
        <f>E68*F67</f>
        <v>7800</v>
      </c>
      <c r="G68" s="150"/>
      <c r="H68" s="150"/>
      <c r="I68" s="150"/>
      <c r="J68" s="150"/>
      <c r="K68" s="150"/>
      <c r="L68" s="150"/>
      <c r="M68" s="151"/>
    </row>
    <row r="69" spans="1:13" s="152" customFormat="1" ht="13.9" customHeight="1" x14ac:dyDescent="0.35">
      <c r="A69" s="148"/>
      <c r="B69" s="145"/>
      <c r="C69" s="149" t="s">
        <v>19</v>
      </c>
      <c r="D69" s="145" t="s">
        <v>2</v>
      </c>
      <c r="E69" s="150">
        <v>4.3E-3</v>
      </c>
      <c r="F69" s="150">
        <f>E69*F67</f>
        <v>33.54</v>
      </c>
      <c r="G69" s="150"/>
      <c r="H69" s="150"/>
      <c r="I69" s="150"/>
      <c r="J69" s="150"/>
      <c r="K69" s="150"/>
      <c r="L69" s="150"/>
      <c r="M69" s="151"/>
    </row>
    <row r="70" spans="1:13" s="152" customFormat="1" ht="13.9" customHeight="1" x14ac:dyDescent="0.35">
      <c r="A70" s="148"/>
      <c r="B70" s="145"/>
      <c r="C70" s="149" t="s">
        <v>274</v>
      </c>
      <c r="D70" s="145" t="s">
        <v>44</v>
      </c>
      <c r="E70" s="150">
        <v>1</v>
      </c>
      <c r="F70" s="150">
        <f>E70*F67</f>
        <v>7800</v>
      </c>
      <c r="G70" s="150"/>
      <c r="H70" s="150"/>
      <c r="I70" s="150"/>
      <c r="J70" s="150"/>
      <c r="K70" s="150"/>
      <c r="L70" s="150"/>
      <c r="M70" s="151"/>
    </row>
    <row r="71" spans="1:13" s="152" customFormat="1" ht="13.9" customHeight="1" x14ac:dyDescent="0.35">
      <c r="A71" s="148"/>
      <c r="B71" s="145"/>
      <c r="C71" s="149" t="s">
        <v>40</v>
      </c>
      <c r="D71" s="145" t="s">
        <v>2</v>
      </c>
      <c r="E71" s="150">
        <v>5.1399999999999994E-2</v>
      </c>
      <c r="F71" s="150">
        <f>E71*F67</f>
        <v>400.91999999999996</v>
      </c>
      <c r="G71" s="150"/>
      <c r="H71" s="150"/>
      <c r="I71" s="150"/>
      <c r="J71" s="150"/>
      <c r="K71" s="150"/>
      <c r="L71" s="150"/>
      <c r="M71" s="151"/>
    </row>
    <row r="72" spans="1:13" s="160" customFormat="1" x14ac:dyDescent="0.25">
      <c r="A72" s="154"/>
      <c r="B72" s="155"/>
      <c r="C72" s="156" t="s">
        <v>275</v>
      </c>
      <c r="D72" s="155"/>
      <c r="E72" s="157"/>
      <c r="F72" s="157"/>
      <c r="G72" s="23"/>
      <c r="H72" s="158"/>
      <c r="I72" s="23"/>
      <c r="J72" s="23"/>
      <c r="K72" s="23"/>
      <c r="L72" s="23"/>
      <c r="M72" s="159"/>
    </row>
    <row r="73" spans="1:13" s="147" customFormat="1" ht="30" x14ac:dyDescent="0.25">
      <c r="A73" s="142">
        <v>17</v>
      </c>
      <c r="B73" s="143"/>
      <c r="C73" s="144" t="s">
        <v>276</v>
      </c>
      <c r="D73" s="145" t="s">
        <v>253</v>
      </c>
      <c r="E73" s="146"/>
      <c r="F73" s="146">
        <v>3</v>
      </c>
      <c r="G73" s="32"/>
      <c r="H73" s="32"/>
      <c r="I73" s="30"/>
      <c r="J73" s="30"/>
      <c r="K73" s="30"/>
      <c r="L73" s="30"/>
      <c r="M73" s="33"/>
    </row>
    <row r="74" spans="1:13" s="152" customFormat="1" ht="13.9" customHeight="1" x14ac:dyDescent="0.35">
      <c r="A74" s="148"/>
      <c r="B74" s="145"/>
      <c r="C74" s="149" t="s">
        <v>68</v>
      </c>
      <c r="D74" s="145" t="s">
        <v>44</v>
      </c>
      <c r="E74" s="150">
        <v>1</v>
      </c>
      <c r="F74" s="150">
        <f>E74*F73</f>
        <v>3</v>
      </c>
      <c r="G74" s="150"/>
      <c r="H74" s="150"/>
      <c r="I74" s="150"/>
      <c r="J74" s="150"/>
      <c r="K74" s="150"/>
      <c r="L74" s="150"/>
      <c r="M74" s="151"/>
    </row>
    <row r="75" spans="1:13" s="152" customFormat="1" ht="13.9" customHeight="1" x14ac:dyDescent="0.35">
      <c r="A75" s="148"/>
      <c r="B75" s="145"/>
      <c r="C75" s="149" t="s">
        <v>276</v>
      </c>
      <c r="D75" s="145" t="s">
        <v>44</v>
      </c>
      <c r="E75" s="150">
        <v>1</v>
      </c>
      <c r="F75" s="150">
        <f>E75*F73</f>
        <v>3</v>
      </c>
      <c r="G75" s="150"/>
      <c r="H75" s="150"/>
      <c r="I75" s="150"/>
      <c r="J75" s="150"/>
      <c r="K75" s="150"/>
      <c r="L75" s="150"/>
      <c r="M75" s="151"/>
    </row>
    <row r="76" spans="1:13" s="147" customFormat="1" x14ac:dyDescent="0.25">
      <c r="A76" s="142">
        <v>18</v>
      </c>
      <c r="B76" s="143"/>
      <c r="C76" s="144" t="s">
        <v>277</v>
      </c>
      <c r="D76" s="145" t="s">
        <v>253</v>
      </c>
      <c r="E76" s="146"/>
      <c r="F76" s="146">
        <v>5</v>
      </c>
      <c r="G76" s="32"/>
      <c r="H76" s="32"/>
      <c r="I76" s="30"/>
      <c r="J76" s="30"/>
      <c r="K76" s="30"/>
      <c r="L76" s="30"/>
      <c r="M76" s="33"/>
    </row>
    <row r="77" spans="1:13" s="152" customFormat="1" ht="13.9" customHeight="1" x14ac:dyDescent="0.35">
      <c r="A77" s="148"/>
      <c r="B77" s="145"/>
      <c r="C77" s="149" t="s">
        <v>68</v>
      </c>
      <c r="D77" s="145" t="s">
        <v>44</v>
      </c>
      <c r="E77" s="150">
        <v>1</v>
      </c>
      <c r="F77" s="150">
        <f>E77*F76</f>
        <v>5</v>
      </c>
      <c r="G77" s="150"/>
      <c r="H77" s="150"/>
      <c r="I77" s="150"/>
      <c r="J77" s="150"/>
      <c r="K77" s="150"/>
      <c r="L77" s="150"/>
      <c r="M77" s="151"/>
    </row>
    <row r="78" spans="1:13" s="152" customFormat="1" ht="13.9" customHeight="1" x14ac:dyDescent="0.35">
      <c r="A78" s="148"/>
      <c r="B78" s="145"/>
      <c r="C78" s="149" t="s">
        <v>277</v>
      </c>
      <c r="D78" s="145" t="s">
        <v>44</v>
      </c>
      <c r="E78" s="150">
        <v>1</v>
      </c>
      <c r="F78" s="150">
        <f>E78*F76</f>
        <v>5</v>
      </c>
      <c r="G78" s="150"/>
      <c r="H78" s="150"/>
      <c r="I78" s="150"/>
      <c r="J78" s="150"/>
      <c r="K78" s="150"/>
      <c r="L78" s="150"/>
      <c r="M78" s="151"/>
    </row>
    <row r="79" spans="1:13" s="147" customFormat="1" x14ac:dyDescent="0.25">
      <c r="A79" s="142">
        <v>19</v>
      </c>
      <c r="B79" s="143"/>
      <c r="C79" s="144" t="s">
        <v>278</v>
      </c>
      <c r="D79" s="145" t="s">
        <v>253</v>
      </c>
      <c r="E79" s="146"/>
      <c r="F79" s="146">
        <v>1</v>
      </c>
      <c r="G79" s="32"/>
      <c r="H79" s="32"/>
      <c r="I79" s="30"/>
      <c r="J79" s="30"/>
      <c r="K79" s="30"/>
      <c r="L79" s="30"/>
      <c r="M79" s="33"/>
    </row>
    <row r="80" spans="1:13" s="152" customFormat="1" ht="13.9" customHeight="1" x14ac:dyDescent="0.35">
      <c r="A80" s="148"/>
      <c r="B80" s="145"/>
      <c r="C80" s="149" t="s">
        <v>68</v>
      </c>
      <c r="D80" s="145" t="s">
        <v>44</v>
      </c>
      <c r="E80" s="150">
        <v>1</v>
      </c>
      <c r="F80" s="150">
        <f>E80*F79</f>
        <v>1</v>
      </c>
      <c r="G80" s="150"/>
      <c r="H80" s="150"/>
      <c r="I80" s="150"/>
      <c r="J80" s="150"/>
      <c r="K80" s="150"/>
      <c r="L80" s="150"/>
      <c r="M80" s="151"/>
    </row>
    <row r="81" spans="1:13" s="152" customFormat="1" ht="13.9" customHeight="1" x14ac:dyDescent="0.35">
      <c r="A81" s="148"/>
      <c r="B81" s="145"/>
      <c r="C81" s="149" t="s">
        <v>278</v>
      </c>
      <c r="D81" s="145" t="s">
        <v>44</v>
      </c>
      <c r="E81" s="150">
        <v>1</v>
      </c>
      <c r="F81" s="150">
        <f>E81*F79</f>
        <v>1</v>
      </c>
      <c r="G81" s="150"/>
      <c r="H81" s="150"/>
      <c r="I81" s="150"/>
      <c r="J81" s="150"/>
      <c r="K81" s="150"/>
      <c r="L81" s="150"/>
      <c r="M81" s="151"/>
    </row>
    <row r="82" spans="1:13" s="147" customFormat="1" ht="30" x14ac:dyDescent="0.25">
      <c r="A82" s="142">
        <v>20</v>
      </c>
      <c r="B82" s="153" t="s">
        <v>279</v>
      </c>
      <c r="C82" s="144" t="s">
        <v>280</v>
      </c>
      <c r="D82" s="145" t="s">
        <v>253</v>
      </c>
      <c r="E82" s="146"/>
      <c r="F82" s="146">
        <v>182</v>
      </c>
      <c r="G82" s="32"/>
      <c r="H82" s="32"/>
      <c r="I82" s="30"/>
      <c r="J82" s="30"/>
      <c r="K82" s="30"/>
      <c r="L82" s="30"/>
      <c r="M82" s="33"/>
    </row>
    <row r="83" spans="1:13" s="152" customFormat="1" ht="13.9" customHeight="1" x14ac:dyDescent="0.35">
      <c r="A83" s="148"/>
      <c r="B83" s="145"/>
      <c r="C83" s="149" t="s">
        <v>68</v>
      </c>
      <c r="D83" s="145" t="s">
        <v>44</v>
      </c>
      <c r="E83" s="150">
        <v>1</v>
      </c>
      <c r="F83" s="150">
        <f>E83*F82</f>
        <v>182</v>
      </c>
      <c r="G83" s="150"/>
      <c r="H83" s="150"/>
      <c r="I83" s="150"/>
      <c r="J83" s="150"/>
      <c r="K83" s="150"/>
      <c r="L83" s="150"/>
      <c r="M83" s="151"/>
    </row>
    <row r="84" spans="1:13" s="152" customFormat="1" ht="13.9" customHeight="1" x14ac:dyDescent="0.35">
      <c r="A84" s="148"/>
      <c r="B84" s="145"/>
      <c r="C84" s="149" t="s">
        <v>280</v>
      </c>
      <c r="D84" s="145" t="s">
        <v>44</v>
      </c>
      <c r="E84" s="150">
        <v>1</v>
      </c>
      <c r="F84" s="150">
        <f>E84*F82</f>
        <v>182</v>
      </c>
      <c r="G84" s="150"/>
      <c r="H84" s="150"/>
      <c r="I84" s="150"/>
      <c r="J84" s="150"/>
      <c r="K84" s="150"/>
      <c r="L84" s="150"/>
      <c r="M84" s="151"/>
    </row>
    <row r="85" spans="1:13" s="152" customFormat="1" ht="13.9" customHeight="1" x14ac:dyDescent="0.35">
      <c r="A85" s="148"/>
      <c r="B85" s="145"/>
      <c r="C85" s="149" t="s">
        <v>40</v>
      </c>
      <c r="D85" s="145" t="s">
        <v>2</v>
      </c>
      <c r="E85" s="150">
        <v>5.1399999999999994E-2</v>
      </c>
      <c r="F85" s="150">
        <f>E85*F82</f>
        <v>9.3547999999999991</v>
      </c>
      <c r="G85" s="150"/>
      <c r="H85" s="150"/>
      <c r="I85" s="150"/>
      <c r="J85" s="150"/>
      <c r="K85" s="150"/>
      <c r="L85" s="150"/>
      <c r="M85" s="151"/>
    </row>
    <row r="86" spans="1:13" s="162" customFormat="1" ht="13.9" customHeight="1" x14ac:dyDescent="0.25">
      <c r="A86" s="142">
        <v>21</v>
      </c>
      <c r="B86" s="145"/>
      <c r="C86" s="149" t="s">
        <v>281</v>
      </c>
      <c r="D86" s="145" t="s">
        <v>253</v>
      </c>
      <c r="E86" s="161"/>
      <c r="F86" s="161">
        <v>182</v>
      </c>
      <c r="G86" s="32"/>
      <c r="H86" s="150"/>
      <c r="I86" s="30"/>
      <c r="J86" s="30"/>
      <c r="K86" s="30"/>
      <c r="L86" s="30"/>
      <c r="M86" s="151"/>
    </row>
    <row r="87" spans="1:13" s="147" customFormat="1" ht="30" x14ac:dyDescent="0.25">
      <c r="A87" s="142">
        <v>22</v>
      </c>
      <c r="B87" s="143"/>
      <c r="C87" s="144" t="s">
        <v>282</v>
      </c>
      <c r="D87" s="145" t="s">
        <v>253</v>
      </c>
      <c r="E87" s="146"/>
      <c r="F87" s="146">
        <v>36</v>
      </c>
      <c r="G87" s="32"/>
      <c r="H87" s="32"/>
      <c r="I87" s="30"/>
      <c r="J87" s="30"/>
      <c r="K87" s="30"/>
      <c r="L87" s="30"/>
      <c r="M87" s="33"/>
    </row>
    <row r="88" spans="1:13" s="152" customFormat="1" ht="13.9" customHeight="1" x14ac:dyDescent="0.35">
      <c r="A88" s="148"/>
      <c r="B88" s="145"/>
      <c r="C88" s="149" t="s">
        <v>68</v>
      </c>
      <c r="D88" s="145" t="s">
        <v>44</v>
      </c>
      <c r="E88" s="150">
        <v>1</v>
      </c>
      <c r="F88" s="150">
        <f>E88*F87</f>
        <v>36</v>
      </c>
      <c r="G88" s="150"/>
      <c r="H88" s="150"/>
      <c r="I88" s="150"/>
      <c r="J88" s="150"/>
      <c r="K88" s="150"/>
      <c r="L88" s="150"/>
      <c r="M88" s="151"/>
    </row>
    <row r="89" spans="1:13" s="152" customFormat="1" ht="13.9" customHeight="1" x14ac:dyDescent="0.35">
      <c r="A89" s="148"/>
      <c r="B89" s="145"/>
      <c r="C89" s="149" t="s">
        <v>282</v>
      </c>
      <c r="D89" s="145" t="s">
        <v>44</v>
      </c>
      <c r="E89" s="150">
        <v>1</v>
      </c>
      <c r="F89" s="150">
        <f>E89*F87</f>
        <v>36</v>
      </c>
      <c r="G89" s="150"/>
      <c r="H89" s="150"/>
      <c r="I89" s="150"/>
      <c r="J89" s="150"/>
      <c r="K89" s="150"/>
      <c r="L89" s="150"/>
      <c r="M89" s="151"/>
    </row>
    <row r="90" spans="1:13" s="152" customFormat="1" ht="13.9" customHeight="1" x14ac:dyDescent="0.35">
      <c r="A90" s="148"/>
      <c r="B90" s="145"/>
      <c r="C90" s="149" t="s">
        <v>40</v>
      </c>
      <c r="D90" s="145" t="s">
        <v>2</v>
      </c>
      <c r="E90" s="150">
        <v>5.1399999999999994E-2</v>
      </c>
      <c r="F90" s="150">
        <f>E90*F87</f>
        <v>1.8503999999999998</v>
      </c>
      <c r="G90" s="150"/>
      <c r="H90" s="150"/>
      <c r="I90" s="150"/>
      <c r="J90" s="150"/>
      <c r="K90" s="150"/>
      <c r="L90" s="150"/>
      <c r="M90" s="151"/>
    </row>
    <row r="91" spans="1:13" x14ac:dyDescent="0.25">
      <c r="A91" s="142">
        <v>23</v>
      </c>
      <c r="B91" s="145"/>
      <c r="C91" s="149" t="s">
        <v>283</v>
      </c>
      <c r="D91" s="145" t="s">
        <v>253</v>
      </c>
      <c r="E91" s="161"/>
      <c r="F91" s="161">
        <v>1</v>
      </c>
      <c r="G91" s="32"/>
      <c r="H91" s="150"/>
      <c r="I91" s="30"/>
      <c r="J91" s="30"/>
      <c r="K91" s="30"/>
      <c r="L91" s="30"/>
      <c r="M91" s="151"/>
    </row>
    <row r="92" spans="1:13" s="147" customFormat="1" x14ac:dyDescent="0.25">
      <c r="A92" s="142">
        <v>24</v>
      </c>
      <c r="B92" s="143" t="s">
        <v>284</v>
      </c>
      <c r="C92" s="144" t="s">
        <v>285</v>
      </c>
      <c r="D92" s="145" t="s">
        <v>70</v>
      </c>
      <c r="E92" s="146"/>
      <c r="F92" s="146">
        <v>5</v>
      </c>
      <c r="G92" s="32"/>
      <c r="H92" s="150"/>
      <c r="I92" s="30"/>
      <c r="J92" s="30"/>
      <c r="K92" s="30"/>
      <c r="L92" s="30"/>
      <c r="M92" s="33"/>
    </row>
    <row r="93" spans="1:13" s="152" customFormat="1" ht="13.9" customHeight="1" x14ac:dyDescent="0.35">
      <c r="A93" s="148"/>
      <c r="B93" s="145"/>
      <c r="C93" s="149" t="s">
        <v>68</v>
      </c>
      <c r="D93" s="145" t="s">
        <v>44</v>
      </c>
      <c r="E93" s="150">
        <v>1</v>
      </c>
      <c r="F93" s="150">
        <f>E93*F92</f>
        <v>5</v>
      </c>
      <c r="G93" s="150"/>
      <c r="H93" s="150"/>
      <c r="I93" s="150"/>
      <c r="J93" s="150"/>
      <c r="K93" s="150"/>
      <c r="L93" s="150"/>
      <c r="M93" s="151"/>
    </row>
    <row r="94" spans="1:13" s="152" customFormat="1" ht="13.9" customHeight="1" x14ac:dyDescent="0.35">
      <c r="A94" s="148"/>
      <c r="B94" s="145"/>
      <c r="C94" s="149" t="s">
        <v>263</v>
      </c>
      <c r="D94" s="145" t="s">
        <v>44</v>
      </c>
      <c r="E94" s="150">
        <v>1</v>
      </c>
      <c r="F94" s="150">
        <f>E94*F92</f>
        <v>5</v>
      </c>
      <c r="G94" s="32"/>
      <c r="H94" s="150"/>
      <c r="I94" s="150"/>
      <c r="J94" s="150"/>
      <c r="K94" s="150"/>
      <c r="L94" s="150"/>
      <c r="M94" s="151"/>
    </row>
    <row r="95" spans="1:13" s="152" customFormat="1" ht="13.9" customHeight="1" x14ac:dyDescent="0.35">
      <c r="A95" s="148"/>
      <c r="B95" s="145"/>
      <c r="C95" s="149" t="s">
        <v>40</v>
      </c>
      <c r="D95" s="145" t="s">
        <v>2</v>
      </c>
      <c r="E95" s="150">
        <v>0.14000000000000001</v>
      </c>
      <c r="F95" s="150">
        <f>E95*F92</f>
        <v>0.70000000000000007</v>
      </c>
      <c r="G95" s="150"/>
      <c r="H95" s="150"/>
      <c r="I95" s="150"/>
      <c r="J95" s="150"/>
      <c r="K95" s="150"/>
      <c r="L95" s="150"/>
      <c r="M95" s="151"/>
    </row>
    <row r="96" spans="1:13" s="147" customFormat="1" x14ac:dyDescent="0.25">
      <c r="A96" s="142">
        <v>25</v>
      </c>
      <c r="B96" s="143"/>
      <c r="C96" s="144" t="s">
        <v>286</v>
      </c>
      <c r="D96" s="145" t="s">
        <v>253</v>
      </c>
      <c r="E96" s="146"/>
      <c r="F96" s="146">
        <v>1</v>
      </c>
      <c r="G96" s="32"/>
      <c r="H96" s="32"/>
      <c r="I96" s="30"/>
      <c r="J96" s="30"/>
      <c r="K96" s="30"/>
      <c r="L96" s="30"/>
      <c r="M96" s="151"/>
    </row>
    <row r="97" spans="1:13" s="147" customFormat="1" ht="30" x14ac:dyDescent="0.25">
      <c r="A97" s="142">
        <v>26</v>
      </c>
      <c r="B97" s="143"/>
      <c r="C97" s="144" t="s">
        <v>287</v>
      </c>
      <c r="D97" s="145" t="s">
        <v>253</v>
      </c>
      <c r="E97" s="146"/>
      <c r="F97" s="146">
        <v>1</v>
      </c>
      <c r="G97" s="32"/>
      <c r="H97" s="32"/>
      <c r="I97" s="30"/>
      <c r="J97" s="30"/>
      <c r="K97" s="30"/>
      <c r="L97" s="30"/>
      <c r="M97" s="151"/>
    </row>
    <row r="98" spans="1:13" s="147" customFormat="1" ht="30" x14ac:dyDescent="0.25">
      <c r="A98" s="142">
        <v>27</v>
      </c>
      <c r="B98" s="143"/>
      <c r="C98" s="144" t="s">
        <v>288</v>
      </c>
      <c r="D98" s="145" t="s">
        <v>253</v>
      </c>
      <c r="E98" s="146"/>
      <c r="F98" s="146">
        <v>5</v>
      </c>
      <c r="G98" s="32"/>
      <c r="H98" s="32"/>
      <c r="I98" s="30"/>
      <c r="J98" s="30"/>
      <c r="K98" s="30"/>
      <c r="L98" s="30"/>
      <c r="M98" s="151"/>
    </row>
    <row r="99" spans="1:13" s="147" customFormat="1" x14ac:dyDescent="0.25">
      <c r="A99" s="142">
        <v>28</v>
      </c>
      <c r="B99" s="143" t="s">
        <v>271</v>
      </c>
      <c r="C99" s="144" t="s">
        <v>289</v>
      </c>
      <c r="D99" s="145" t="s">
        <v>273</v>
      </c>
      <c r="E99" s="146"/>
      <c r="F99" s="146">
        <v>5300</v>
      </c>
      <c r="G99" s="32"/>
      <c r="H99" s="32"/>
      <c r="I99" s="30"/>
      <c r="J99" s="30"/>
      <c r="K99" s="30"/>
      <c r="L99" s="30"/>
      <c r="M99" s="33"/>
    </row>
    <row r="100" spans="1:13" s="152" customFormat="1" ht="13.9" customHeight="1" x14ac:dyDescent="0.35">
      <c r="A100" s="148"/>
      <c r="B100" s="145"/>
      <c r="C100" s="149" t="s">
        <v>68</v>
      </c>
      <c r="D100" s="145" t="s">
        <v>44</v>
      </c>
      <c r="E100" s="150">
        <v>1</v>
      </c>
      <c r="F100" s="150">
        <f>E100*F99</f>
        <v>5300</v>
      </c>
      <c r="G100" s="150"/>
      <c r="H100" s="150"/>
      <c r="I100" s="150"/>
      <c r="J100" s="150"/>
      <c r="K100" s="150"/>
      <c r="L100" s="150"/>
      <c r="M100" s="151"/>
    </row>
    <row r="101" spans="1:13" s="152" customFormat="1" ht="13.9" customHeight="1" x14ac:dyDescent="0.35">
      <c r="A101" s="148"/>
      <c r="B101" s="145"/>
      <c r="C101" s="149" t="s">
        <v>19</v>
      </c>
      <c r="D101" s="145" t="s">
        <v>2</v>
      </c>
      <c r="E101" s="150">
        <v>4.3E-3</v>
      </c>
      <c r="F101" s="150">
        <f>E101*F99</f>
        <v>22.79</v>
      </c>
      <c r="G101" s="150"/>
      <c r="H101" s="150"/>
      <c r="I101" s="150"/>
      <c r="J101" s="150"/>
      <c r="K101" s="150"/>
      <c r="L101" s="150"/>
      <c r="M101" s="151"/>
    </row>
    <row r="102" spans="1:13" s="152" customFormat="1" ht="13.9" customHeight="1" x14ac:dyDescent="0.35">
      <c r="A102" s="148"/>
      <c r="B102" s="145"/>
      <c r="C102" s="149" t="s">
        <v>289</v>
      </c>
      <c r="D102" s="145" t="s">
        <v>44</v>
      </c>
      <c r="E102" s="150">
        <v>1</v>
      </c>
      <c r="F102" s="150">
        <f>E102*F99</f>
        <v>5300</v>
      </c>
      <c r="G102" s="32"/>
      <c r="H102" s="150"/>
      <c r="I102" s="150"/>
      <c r="J102" s="150"/>
      <c r="K102" s="150"/>
      <c r="L102" s="150"/>
      <c r="M102" s="151"/>
    </row>
    <row r="103" spans="1:13" s="152" customFormat="1" ht="13.9" customHeight="1" x14ac:dyDescent="0.35">
      <c r="A103" s="148"/>
      <c r="B103" s="145"/>
      <c r="C103" s="149" t="s">
        <v>40</v>
      </c>
      <c r="D103" s="145" t="s">
        <v>2</v>
      </c>
      <c r="E103" s="150">
        <v>5.1399999999999994E-2</v>
      </c>
      <c r="F103" s="150">
        <f>E103*F99</f>
        <v>272.41999999999996</v>
      </c>
      <c r="G103" s="150"/>
      <c r="H103" s="150"/>
      <c r="I103" s="150"/>
      <c r="J103" s="150"/>
      <c r="K103" s="150"/>
      <c r="L103" s="150"/>
      <c r="M103" s="151"/>
    </row>
    <row r="104" spans="1:13" s="147" customFormat="1" x14ac:dyDescent="0.25">
      <c r="A104" s="142">
        <v>29</v>
      </c>
      <c r="B104" s="143" t="s">
        <v>271</v>
      </c>
      <c r="C104" s="144" t="s">
        <v>290</v>
      </c>
      <c r="D104" s="145" t="s">
        <v>273</v>
      </c>
      <c r="E104" s="146"/>
      <c r="F104" s="146">
        <v>400</v>
      </c>
      <c r="G104" s="32"/>
      <c r="H104" s="32"/>
      <c r="I104" s="30"/>
      <c r="J104" s="30"/>
      <c r="K104" s="30"/>
      <c r="L104" s="30"/>
      <c r="M104" s="33"/>
    </row>
    <row r="105" spans="1:13" s="152" customFormat="1" ht="13.9" customHeight="1" x14ac:dyDescent="0.35">
      <c r="A105" s="148"/>
      <c r="B105" s="145"/>
      <c r="C105" s="149" t="s">
        <v>68</v>
      </c>
      <c r="D105" s="145" t="s">
        <v>44</v>
      </c>
      <c r="E105" s="150">
        <v>1</v>
      </c>
      <c r="F105" s="150">
        <f>E105*F104</f>
        <v>400</v>
      </c>
      <c r="G105" s="150"/>
      <c r="H105" s="150"/>
      <c r="I105" s="150"/>
      <c r="J105" s="150"/>
      <c r="K105" s="150"/>
      <c r="L105" s="150"/>
      <c r="M105" s="151"/>
    </row>
    <row r="106" spans="1:13" s="152" customFormat="1" ht="13.9" customHeight="1" x14ac:dyDescent="0.35">
      <c r="A106" s="148"/>
      <c r="B106" s="145"/>
      <c r="C106" s="149" t="s">
        <v>19</v>
      </c>
      <c r="D106" s="145" t="s">
        <v>2</v>
      </c>
      <c r="E106" s="150">
        <v>4.3E-3</v>
      </c>
      <c r="F106" s="150">
        <f>E106*F104</f>
        <v>1.72</v>
      </c>
      <c r="G106" s="150"/>
      <c r="H106" s="150"/>
      <c r="I106" s="150"/>
      <c r="J106" s="150"/>
      <c r="K106" s="150"/>
      <c r="L106" s="150"/>
      <c r="M106" s="151"/>
    </row>
    <row r="107" spans="1:13" s="152" customFormat="1" ht="13.9" customHeight="1" x14ac:dyDescent="0.35">
      <c r="A107" s="148"/>
      <c r="B107" s="145"/>
      <c r="C107" s="149" t="s">
        <v>290</v>
      </c>
      <c r="D107" s="145" t="s">
        <v>44</v>
      </c>
      <c r="E107" s="150">
        <v>1</v>
      </c>
      <c r="F107" s="150">
        <f>E107*F104</f>
        <v>400</v>
      </c>
      <c r="G107" s="32"/>
      <c r="H107" s="150"/>
      <c r="I107" s="150"/>
      <c r="J107" s="150"/>
      <c r="K107" s="150"/>
      <c r="L107" s="150"/>
      <c r="M107" s="151"/>
    </row>
    <row r="108" spans="1:13" s="152" customFormat="1" ht="13.9" customHeight="1" x14ac:dyDescent="0.35">
      <c r="A108" s="148"/>
      <c r="B108" s="145"/>
      <c r="C108" s="149" t="s">
        <v>40</v>
      </c>
      <c r="D108" s="145" t="s">
        <v>2</v>
      </c>
      <c r="E108" s="150">
        <v>5.1399999999999994E-2</v>
      </c>
      <c r="F108" s="150">
        <f>E108*F104</f>
        <v>20.56</v>
      </c>
      <c r="G108" s="150"/>
      <c r="H108" s="150"/>
      <c r="I108" s="150"/>
      <c r="J108" s="150"/>
      <c r="K108" s="150"/>
      <c r="L108" s="150"/>
      <c r="M108" s="151"/>
    </row>
    <row r="109" spans="1:13" s="160" customFormat="1" x14ac:dyDescent="0.25">
      <c r="A109" s="154"/>
      <c r="B109" s="155"/>
      <c r="C109" s="156" t="s">
        <v>291</v>
      </c>
      <c r="D109" s="155"/>
      <c r="E109" s="157"/>
      <c r="F109" s="157"/>
      <c r="G109" s="23"/>
      <c r="H109" s="158"/>
      <c r="I109" s="23"/>
      <c r="J109" s="23"/>
      <c r="K109" s="23"/>
      <c r="L109" s="23"/>
      <c r="M109" s="159"/>
    </row>
    <row r="110" spans="1:13" s="147" customFormat="1" ht="30" x14ac:dyDescent="0.25">
      <c r="A110" s="142">
        <v>30</v>
      </c>
      <c r="B110" s="143"/>
      <c r="C110" s="144" t="s">
        <v>292</v>
      </c>
      <c r="D110" s="145" t="s">
        <v>253</v>
      </c>
      <c r="E110" s="146"/>
      <c r="F110" s="146">
        <v>2</v>
      </c>
      <c r="G110" s="32"/>
      <c r="H110" s="32"/>
      <c r="I110" s="30"/>
      <c r="J110" s="30"/>
      <c r="K110" s="30"/>
      <c r="L110" s="30"/>
      <c r="M110" s="151"/>
    </row>
    <row r="111" spans="1:13" s="147" customFormat="1" ht="30" x14ac:dyDescent="0.25">
      <c r="A111" s="142">
        <v>31</v>
      </c>
      <c r="B111" s="143"/>
      <c r="C111" s="144" t="s">
        <v>293</v>
      </c>
      <c r="D111" s="145" t="s">
        <v>253</v>
      </c>
      <c r="E111" s="146"/>
      <c r="F111" s="146">
        <v>1</v>
      </c>
      <c r="G111" s="32"/>
      <c r="H111" s="32"/>
      <c r="I111" s="30"/>
      <c r="J111" s="30"/>
      <c r="K111" s="30"/>
      <c r="L111" s="30"/>
      <c r="M111" s="151"/>
    </row>
    <row r="112" spans="1:13" s="147" customFormat="1" x14ac:dyDescent="0.25">
      <c r="A112" s="142">
        <v>32</v>
      </c>
      <c r="B112" s="143"/>
      <c r="C112" s="144" t="s">
        <v>294</v>
      </c>
      <c r="D112" s="145" t="s">
        <v>253</v>
      </c>
      <c r="E112" s="146"/>
      <c r="F112" s="146">
        <v>10</v>
      </c>
      <c r="G112" s="32"/>
      <c r="H112" s="32"/>
      <c r="I112" s="30"/>
      <c r="J112" s="30"/>
      <c r="K112" s="30"/>
      <c r="L112" s="30"/>
      <c r="M112" s="151"/>
    </row>
    <row r="113" spans="1:13" ht="15.6" customHeight="1" x14ac:dyDescent="0.25">
      <c r="A113" s="142">
        <v>33</v>
      </c>
      <c r="B113" s="143" t="s">
        <v>295</v>
      </c>
      <c r="C113" s="144" t="s">
        <v>296</v>
      </c>
      <c r="D113" s="145" t="s">
        <v>253</v>
      </c>
      <c r="E113" s="146"/>
      <c r="F113" s="146">
        <f>SUM(F116:F117)</f>
        <v>154</v>
      </c>
      <c r="G113" s="32"/>
      <c r="H113" s="32"/>
      <c r="I113" s="30"/>
      <c r="J113" s="30"/>
      <c r="K113" s="30"/>
      <c r="L113" s="30"/>
      <c r="M113" s="33"/>
    </row>
    <row r="114" spans="1:13" s="152" customFormat="1" ht="13.9" customHeight="1" x14ac:dyDescent="0.35">
      <c r="A114" s="148"/>
      <c r="B114" s="145"/>
      <c r="C114" s="149" t="s">
        <v>68</v>
      </c>
      <c r="D114" s="145" t="s">
        <v>44</v>
      </c>
      <c r="E114" s="150">
        <v>1</v>
      </c>
      <c r="F114" s="150">
        <f>E114*F113</f>
        <v>154</v>
      </c>
      <c r="G114" s="150"/>
      <c r="H114" s="150"/>
      <c r="I114" s="150"/>
      <c r="J114" s="150"/>
      <c r="K114" s="150"/>
      <c r="L114" s="150"/>
      <c r="M114" s="151"/>
    </row>
    <row r="115" spans="1:13" s="152" customFormat="1" ht="13.9" customHeight="1" x14ac:dyDescent="0.35">
      <c r="A115" s="148"/>
      <c r="B115" s="145"/>
      <c r="C115" s="149" t="s">
        <v>19</v>
      </c>
      <c r="D115" s="145" t="s">
        <v>2</v>
      </c>
      <c r="E115" s="150">
        <v>0.16</v>
      </c>
      <c r="F115" s="150">
        <f>E115*F113</f>
        <v>24.64</v>
      </c>
      <c r="G115" s="150"/>
      <c r="H115" s="150"/>
      <c r="I115" s="150"/>
      <c r="J115" s="150"/>
      <c r="K115" s="150"/>
      <c r="L115" s="150"/>
      <c r="M115" s="151"/>
    </row>
    <row r="116" spans="1:13" s="152" customFormat="1" ht="13.9" customHeight="1" x14ac:dyDescent="0.35">
      <c r="A116" s="148"/>
      <c r="B116" s="145"/>
      <c r="C116" s="149" t="s">
        <v>297</v>
      </c>
      <c r="D116" s="145" t="s">
        <v>44</v>
      </c>
      <c r="E116" s="150"/>
      <c r="F116" s="150">
        <v>18</v>
      </c>
      <c r="G116" s="32"/>
      <c r="H116" s="150"/>
      <c r="I116" s="150"/>
      <c r="J116" s="150"/>
      <c r="K116" s="150"/>
      <c r="L116" s="150"/>
      <c r="M116" s="151"/>
    </row>
    <row r="117" spans="1:13" s="162" customFormat="1" x14ac:dyDescent="0.25">
      <c r="A117" s="148"/>
      <c r="B117" s="145"/>
      <c r="C117" s="149" t="s">
        <v>298</v>
      </c>
      <c r="D117" s="145" t="s">
        <v>253</v>
      </c>
      <c r="E117" s="161"/>
      <c r="F117" s="161">
        <v>136</v>
      </c>
      <c r="G117" s="32"/>
      <c r="H117" s="150"/>
      <c r="I117" s="30"/>
      <c r="J117" s="30"/>
      <c r="K117" s="30"/>
      <c r="L117" s="30"/>
      <c r="M117" s="151"/>
    </row>
    <row r="118" spans="1:13" s="152" customFormat="1" ht="13.9" customHeight="1" x14ac:dyDescent="0.35">
      <c r="A118" s="148"/>
      <c r="B118" s="145"/>
      <c r="C118" s="149" t="s">
        <v>40</v>
      </c>
      <c r="D118" s="145" t="s">
        <v>2</v>
      </c>
      <c r="E118" s="150">
        <v>2.64</v>
      </c>
      <c r="F118" s="150">
        <f>E118*F113</f>
        <v>406.56</v>
      </c>
      <c r="G118" s="150"/>
      <c r="H118" s="150"/>
      <c r="I118" s="150"/>
      <c r="J118" s="150"/>
      <c r="K118" s="150"/>
      <c r="L118" s="150"/>
      <c r="M118" s="151"/>
    </row>
    <row r="119" spans="1:13" s="162" customFormat="1" x14ac:dyDescent="0.25">
      <c r="A119" s="148"/>
      <c r="B119" s="145"/>
      <c r="C119" s="149" t="s">
        <v>299</v>
      </c>
      <c r="D119" s="145" t="s">
        <v>253</v>
      </c>
      <c r="E119" s="161"/>
      <c r="F119" s="161">
        <v>18</v>
      </c>
      <c r="G119" s="32"/>
      <c r="H119" s="150"/>
      <c r="I119" s="30"/>
      <c r="J119" s="30"/>
      <c r="K119" s="30"/>
      <c r="L119" s="30"/>
      <c r="M119" s="151"/>
    </row>
    <row r="120" spans="1:13" s="147" customFormat="1" x14ac:dyDescent="0.25">
      <c r="A120" s="142">
        <v>34</v>
      </c>
      <c r="B120" s="143" t="s">
        <v>300</v>
      </c>
      <c r="C120" s="144" t="s">
        <v>301</v>
      </c>
      <c r="D120" s="145" t="s">
        <v>253</v>
      </c>
      <c r="E120" s="146"/>
      <c r="F120" s="146">
        <f>SUM(F123:F126)</f>
        <v>12</v>
      </c>
      <c r="G120" s="163"/>
      <c r="H120" s="164"/>
      <c r="I120" s="31"/>
      <c r="J120" s="31"/>
      <c r="K120" s="31"/>
      <c r="L120" s="31"/>
      <c r="M120" s="165"/>
    </row>
    <row r="121" spans="1:13" s="152" customFormat="1" ht="13.9" customHeight="1" x14ac:dyDescent="0.35">
      <c r="A121" s="148"/>
      <c r="B121" s="145"/>
      <c r="C121" s="149" t="s">
        <v>68</v>
      </c>
      <c r="D121" s="145" t="s">
        <v>44</v>
      </c>
      <c r="E121" s="150">
        <v>1</v>
      </c>
      <c r="F121" s="150">
        <f>E121*F120</f>
        <v>12</v>
      </c>
      <c r="G121" s="150"/>
      <c r="H121" s="150"/>
      <c r="I121" s="150"/>
      <c r="J121" s="150"/>
      <c r="K121" s="150"/>
      <c r="L121" s="150"/>
      <c r="M121" s="151"/>
    </row>
    <row r="122" spans="1:13" s="152" customFormat="1" ht="13.9" customHeight="1" x14ac:dyDescent="0.35">
      <c r="A122" s="148"/>
      <c r="B122" s="145"/>
      <c r="C122" s="149" t="s">
        <v>19</v>
      </c>
      <c r="D122" s="145" t="s">
        <v>2</v>
      </c>
      <c r="E122" s="150">
        <v>0.1</v>
      </c>
      <c r="F122" s="150">
        <f>E122*F120</f>
        <v>1.2000000000000002</v>
      </c>
      <c r="G122" s="150"/>
      <c r="H122" s="150"/>
      <c r="I122" s="150"/>
      <c r="J122" s="150"/>
      <c r="K122" s="150"/>
      <c r="L122" s="150"/>
      <c r="M122" s="151"/>
    </row>
    <row r="123" spans="1:13" s="162" customFormat="1" x14ac:dyDescent="0.25">
      <c r="A123" s="148"/>
      <c r="B123" s="145"/>
      <c r="C123" s="149" t="s">
        <v>302</v>
      </c>
      <c r="D123" s="145" t="s">
        <v>253</v>
      </c>
      <c r="E123" s="161"/>
      <c r="F123" s="161">
        <v>1</v>
      </c>
      <c r="G123" s="32"/>
      <c r="H123" s="32"/>
      <c r="I123" s="30"/>
      <c r="J123" s="30"/>
      <c r="K123" s="30"/>
      <c r="L123" s="30"/>
      <c r="M123" s="151"/>
    </row>
    <row r="124" spans="1:13" s="162" customFormat="1" x14ac:dyDescent="0.25">
      <c r="A124" s="148"/>
      <c r="B124" s="145"/>
      <c r="C124" s="149" t="s">
        <v>303</v>
      </c>
      <c r="D124" s="145" t="s">
        <v>253</v>
      </c>
      <c r="E124" s="161"/>
      <c r="F124" s="161">
        <v>5</v>
      </c>
      <c r="G124" s="32"/>
      <c r="H124" s="32"/>
      <c r="I124" s="30"/>
      <c r="J124" s="30"/>
      <c r="K124" s="30"/>
      <c r="L124" s="30"/>
      <c r="M124" s="151"/>
    </row>
    <row r="125" spans="1:13" s="162" customFormat="1" x14ac:dyDescent="0.25">
      <c r="A125" s="148"/>
      <c r="B125" s="145"/>
      <c r="C125" s="149" t="s">
        <v>304</v>
      </c>
      <c r="D125" s="145" t="s">
        <v>253</v>
      </c>
      <c r="E125" s="161"/>
      <c r="F125" s="161">
        <v>4</v>
      </c>
      <c r="G125" s="32"/>
      <c r="H125" s="32"/>
      <c r="I125" s="30"/>
      <c r="J125" s="30"/>
      <c r="K125" s="30"/>
      <c r="L125" s="30"/>
      <c r="M125" s="151"/>
    </row>
    <row r="126" spans="1:13" s="162" customFormat="1" x14ac:dyDescent="0.25">
      <c r="A126" s="148"/>
      <c r="B126" s="145"/>
      <c r="C126" s="149" t="s">
        <v>305</v>
      </c>
      <c r="D126" s="145" t="s">
        <v>253</v>
      </c>
      <c r="E126" s="161"/>
      <c r="F126" s="161">
        <v>2</v>
      </c>
      <c r="G126" s="32"/>
      <c r="H126" s="32"/>
      <c r="I126" s="30"/>
      <c r="J126" s="30"/>
      <c r="K126" s="30"/>
      <c r="L126" s="30"/>
      <c r="M126" s="151"/>
    </row>
    <row r="127" spans="1:13" s="152" customFormat="1" ht="13.9" customHeight="1" x14ac:dyDescent="0.35">
      <c r="A127" s="148"/>
      <c r="B127" s="145"/>
      <c r="C127" s="149" t="s">
        <v>40</v>
      </c>
      <c r="D127" s="145" t="s">
        <v>2</v>
      </c>
      <c r="E127" s="150">
        <v>9.5</v>
      </c>
      <c r="F127" s="150">
        <f>E127*F120</f>
        <v>114</v>
      </c>
      <c r="G127" s="150"/>
      <c r="H127" s="150"/>
      <c r="I127" s="150"/>
      <c r="J127" s="150"/>
      <c r="K127" s="150"/>
      <c r="L127" s="150"/>
      <c r="M127" s="151"/>
    </row>
    <row r="128" spans="1:13" ht="30" x14ac:dyDescent="0.25">
      <c r="A128" s="142">
        <v>35</v>
      </c>
      <c r="B128" s="143" t="s">
        <v>306</v>
      </c>
      <c r="C128" s="144" t="s">
        <v>307</v>
      </c>
      <c r="D128" s="145" t="s">
        <v>253</v>
      </c>
      <c r="E128" s="146"/>
      <c r="F128" s="146">
        <v>24</v>
      </c>
      <c r="G128" s="32"/>
      <c r="H128" s="32"/>
      <c r="I128" s="30"/>
      <c r="J128" s="30"/>
      <c r="K128" s="30"/>
      <c r="L128" s="30"/>
      <c r="M128" s="33"/>
    </row>
    <row r="129" spans="1:13" s="152" customFormat="1" ht="13.9" customHeight="1" x14ac:dyDescent="0.35">
      <c r="A129" s="148"/>
      <c r="B129" s="145"/>
      <c r="C129" s="149" t="s">
        <v>68</v>
      </c>
      <c r="D129" s="145" t="s">
        <v>44</v>
      </c>
      <c r="E129" s="150">
        <v>1</v>
      </c>
      <c r="F129" s="150">
        <f>E129*F128</f>
        <v>24</v>
      </c>
      <c r="G129" s="150"/>
      <c r="H129" s="150"/>
      <c r="I129" s="150"/>
      <c r="J129" s="150"/>
      <c r="K129" s="150"/>
      <c r="L129" s="150"/>
      <c r="M129" s="151"/>
    </row>
    <row r="130" spans="1:13" s="152" customFormat="1" ht="13.9" customHeight="1" x14ac:dyDescent="0.35">
      <c r="A130" s="148"/>
      <c r="B130" s="145"/>
      <c r="C130" s="149" t="s">
        <v>19</v>
      </c>
      <c r="D130" s="145" t="s">
        <v>2</v>
      </c>
      <c r="E130" s="150">
        <v>0.01</v>
      </c>
      <c r="F130" s="150">
        <f>E130*F128</f>
        <v>0.24</v>
      </c>
      <c r="G130" s="150"/>
      <c r="H130" s="150"/>
      <c r="I130" s="150"/>
      <c r="J130" s="150"/>
      <c r="K130" s="150"/>
      <c r="L130" s="150"/>
      <c r="M130" s="151"/>
    </row>
    <row r="131" spans="1:13" s="162" customFormat="1" x14ac:dyDescent="0.25">
      <c r="A131" s="148"/>
      <c r="B131" s="145"/>
      <c r="C131" s="149" t="s">
        <v>307</v>
      </c>
      <c r="D131" s="145" t="s">
        <v>253</v>
      </c>
      <c r="E131" s="161">
        <v>1</v>
      </c>
      <c r="F131" s="161">
        <f>E131*F128</f>
        <v>24</v>
      </c>
      <c r="G131" s="32"/>
      <c r="H131" s="32"/>
      <c r="I131" s="30"/>
      <c r="J131" s="30"/>
      <c r="K131" s="30"/>
      <c r="L131" s="30"/>
      <c r="M131" s="151"/>
    </row>
    <row r="132" spans="1:13" s="152" customFormat="1" ht="13.9" customHeight="1" x14ac:dyDescent="0.35">
      <c r="A132" s="148"/>
      <c r="B132" s="145"/>
      <c r="C132" s="149" t="s">
        <v>40</v>
      </c>
      <c r="D132" s="145" t="s">
        <v>2</v>
      </c>
      <c r="E132" s="150">
        <v>1.79</v>
      </c>
      <c r="F132" s="150">
        <f>E132*F128</f>
        <v>42.96</v>
      </c>
      <c r="G132" s="150"/>
      <c r="H132" s="150"/>
      <c r="I132" s="150"/>
      <c r="J132" s="150"/>
      <c r="K132" s="150"/>
      <c r="L132" s="150"/>
      <c r="M132" s="151"/>
    </row>
    <row r="133" spans="1:13" x14ac:dyDescent="0.25">
      <c r="A133" s="142">
        <v>36</v>
      </c>
      <c r="B133" s="143" t="s">
        <v>308</v>
      </c>
      <c r="C133" s="144" t="s">
        <v>309</v>
      </c>
      <c r="D133" s="145" t="s">
        <v>253</v>
      </c>
      <c r="E133" s="146"/>
      <c r="F133" s="146">
        <v>4</v>
      </c>
      <c r="G133" s="32"/>
      <c r="H133" s="32"/>
      <c r="I133" s="30"/>
      <c r="J133" s="30"/>
      <c r="K133" s="30"/>
      <c r="L133" s="30"/>
      <c r="M133" s="33"/>
    </row>
    <row r="134" spans="1:13" s="152" customFormat="1" ht="13.9" customHeight="1" x14ac:dyDescent="0.35">
      <c r="A134" s="148"/>
      <c r="B134" s="145"/>
      <c r="C134" s="149" t="s">
        <v>68</v>
      </c>
      <c r="D134" s="145" t="s">
        <v>44</v>
      </c>
      <c r="E134" s="150">
        <v>1</v>
      </c>
      <c r="F134" s="150">
        <f>E134*F133</f>
        <v>4</v>
      </c>
      <c r="G134" s="150"/>
      <c r="H134" s="150"/>
      <c r="I134" s="150"/>
      <c r="J134" s="150"/>
      <c r="K134" s="150"/>
      <c r="L134" s="150"/>
      <c r="M134" s="151"/>
    </row>
    <row r="135" spans="1:13" s="162" customFormat="1" x14ac:dyDescent="0.25">
      <c r="A135" s="148"/>
      <c r="B135" s="145"/>
      <c r="C135" s="149" t="s">
        <v>309</v>
      </c>
      <c r="D135" s="145" t="s">
        <v>253</v>
      </c>
      <c r="E135" s="161">
        <v>1</v>
      </c>
      <c r="F135" s="161">
        <f>E135*F133</f>
        <v>4</v>
      </c>
      <c r="G135" s="32"/>
      <c r="H135" s="32"/>
      <c r="I135" s="30"/>
      <c r="J135" s="30"/>
      <c r="K135" s="30"/>
      <c r="L135" s="30"/>
      <c r="M135" s="151"/>
    </row>
    <row r="136" spans="1:13" s="152" customFormat="1" ht="13.9" customHeight="1" x14ac:dyDescent="0.35">
      <c r="A136" s="148"/>
      <c r="B136" s="145"/>
      <c r="C136" s="149" t="s">
        <v>40</v>
      </c>
      <c r="D136" s="145" t="s">
        <v>2</v>
      </c>
      <c r="E136" s="150">
        <v>1.1000000000000001</v>
      </c>
      <c r="F136" s="150">
        <f>E136*F133</f>
        <v>4.4000000000000004</v>
      </c>
      <c r="G136" s="150"/>
      <c r="H136" s="150"/>
      <c r="I136" s="150"/>
      <c r="J136" s="150"/>
      <c r="K136" s="150"/>
      <c r="L136" s="150"/>
      <c r="M136" s="151"/>
    </row>
    <row r="137" spans="1:13" x14ac:dyDescent="0.25">
      <c r="A137" s="142">
        <v>37</v>
      </c>
      <c r="B137" s="143" t="s">
        <v>308</v>
      </c>
      <c r="C137" s="144" t="s">
        <v>310</v>
      </c>
      <c r="D137" s="145" t="s">
        <v>253</v>
      </c>
      <c r="E137" s="146"/>
      <c r="F137" s="146">
        <v>4</v>
      </c>
      <c r="G137" s="32"/>
      <c r="H137" s="32"/>
      <c r="I137" s="30"/>
      <c r="J137" s="30"/>
      <c r="K137" s="30"/>
      <c r="L137" s="30"/>
      <c r="M137" s="33"/>
    </row>
    <row r="138" spans="1:13" s="152" customFormat="1" ht="13.9" customHeight="1" x14ac:dyDescent="0.35">
      <c r="A138" s="148"/>
      <c r="B138" s="145"/>
      <c r="C138" s="149" t="s">
        <v>68</v>
      </c>
      <c r="D138" s="145" t="s">
        <v>44</v>
      </c>
      <c r="E138" s="150">
        <v>1</v>
      </c>
      <c r="F138" s="150">
        <f>E138*F137</f>
        <v>4</v>
      </c>
      <c r="G138" s="150"/>
      <c r="H138" s="150"/>
      <c r="I138" s="150"/>
      <c r="J138" s="150"/>
      <c r="K138" s="150"/>
      <c r="L138" s="150"/>
      <c r="M138" s="151"/>
    </row>
    <row r="139" spans="1:13" s="162" customFormat="1" x14ac:dyDescent="0.25">
      <c r="A139" s="148"/>
      <c r="B139" s="145"/>
      <c r="C139" s="149" t="s">
        <v>309</v>
      </c>
      <c r="D139" s="145" t="s">
        <v>253</v>
      </c>
      <c r="E139" s="161">
        <v>1</v>
      </c>
      <c r="F139" s="161">
        <f>E139*F137</f>
        <v>4</v>
      </c>
      <c r="G139" s="32"/>
      <c r="H139" s="32"/>
      <c r="I139" s="30"/>
      <c r="J139" s="30"/>
      <c r="K139" s="30"/>
      <c r="L139" s="30"/>
      <c r="M139" s="151"/>
    </row>
    <row r="140" spans="1:13" s="152" customFormat="1" ht="13.9" customHeight="1" x14ac:dyDescent="0.35">
      <c r="A140" s="148"/>
      <c r="B140" s="145"/>
      <c r="C140" s="149" t="s">
        <v>40</v>
      </c>
      <c r="D140" s="145" t="s">
        <v>2</v>
      </c>
      <c r="E140" s="150">
        <v>1.1000000000000001</v>
      </c>
      <c r="F140" s="150">
        <f>E140*F137</f>
        <v>4.4000000000000004</v>
      </c>
      <c r="G140" s="150"/>
      <c r="H140" s="150"/>
      <c r="I140" s="150"/>
      <c r="J140" s="150"/>
      <c r="K140" s="150"/>
      <c r="L140" s="150"/>
      <c r="M140" s="151"/>
    </row>
    <row r="141" spans="1:13" ht="30" x14ac:dyDescent="0.25">
      <c r="A141" s="142">
        <v>38</v>
      </c>
      <c r="B141" s="143" t="s">
        <v>311</v>
      </c>
      <c r="C141" s="144" t="s">
        <v>312</v>
      </c>
      <c r="D141" s="145" t="s">
        <v>253</v>
      </c>
      <c r="E141" s="146"/>
      <c r="F141" s="146">
        <v>1</v>
      </c>
      <c r="G141" s="32"/>
      <c r="H141" s="32"/>
      <c r="I141" s="30"/>
      <c r="J141" s="30"/>
      <c r="K141" s="30"/>
      <c r="L141" s="30"/>
      <c r="M141" s="33"/>
    </row>
    <row r="142" spans="1:13" s="152" customFormat="1" ht="13.9" customHeight="1" x14ac:dyDescent="0.35">
      <c r="A142" s="148"/>
      <c r="B142" s="145"/>
      <c r="C142" s="149" t="s">
        <v>68</v>
      </c>
      <c r="D142" s="145" t="s">
        <v>44</v>
      </c>
      <c r="E142" s="150">
        <v>1</v>
      </c>
      <c r="F142" s="150">
        <f>E142*F141</f>
        <v>1</v>
      </c>
      <c r="G142" s="150"/>
      <c r="H142" s="150"/>
      <c r="I142" s="150"/>
      <c r="J142" s="150"/>
      <c r="K142" s="150"/>
      <c r="L142" s="150"/>
      <c r="M142" s="151"/>
    </row>
    <row r="143" spans="1:13" s="152" customFormat="1" ht="13.9" customHeight="1" x14ac:dyDescent="0.35">
      <c r="A143" s="148"/>
      <c r="B143" s="145"/>
      <c r="C143" s="149" t="s">
        <v>19</v>
      </c>
      <c r="D143" s="145" t="s">
        <v>2</v>
      </c>
      <c r="E143" s="150">
        <v>0.17</v>
      </c>
      <c r="F143" s="150">
        <f>E143*F141</f>
        <v>0.17</v>
      </c>
      <c r="G143" s="150"/>
      <c r="H143" s="150"/>
      <c r="I143" s="150"/>
      <c r="J143" s="150"/>
      <c r="K143" s="150"/>
      <c r="L143" s="150"/>
      <c r="M143" s="151"/>
    </row>
    <row r="144" spans="1:13" s="162" customFormat="1" x14ac:dyDescent="0.25">
      <c r="A144" s="148"/>
      <c r="B144" s="145"/>
      <c r="C144" s="149" t="s">
        <v>309</v>
      </c>
      <c r="D144" s="145" t="s">
        <v>253</v>
      </c>
      <c r="E144" s="161">
        <v>1</v>
      </c>
      <c r="F144" s="161">
        <f>E144*F141</f>
        <v>1</v>
      </c>
      <c r="G144" s="32"/>
      <c r="H144" s="32"/>
      <c r="I144" s="30"/>
      <c r="J144" s="30"/>
      <c r="K144" s="30"/>
      <c r="L144" s="30"/>
      <c r="M144" s="151"/>
    </row>
    <row r="145" spans="1:13" s="152" customFormat="1" ht="13.9" customHeight="1" x14ac:dyDescent="0.35">
      <c r="A145" s="148"/>
      <c r="B145" s="145"/>
      <c r="C145" s="149" t="s">
        <v>40</v>
      </c>
      <c r="D145" s="145" t="s">
        <v>2</v>
      </c>
      <c r="E145" s="150">
        <v>4.53</v>
      </c>
      <c r="F145" s="150">
        <f>E145*F141</f>
        <v>4.53</v>
      </c>
      <c r="G145" s="150"/>
      <c r="H145" s="150"/>
      <c r="I145" s="150"/>
      <c r="J145" s="150"/>
      <c r="K145" s="150"/>
      <c r="L145" s="150"/>
      <c r="M145" s="151"/>
    </row>
    <row r="146" spans="1:13" x14ac:dyDescent="0.25">
      <c r="A146" s="142">
        <v>39</v>
      </c>
      <c r="B146" s="143" t="s">
        <v>271</v>
      </c>
      <c r="C146" s="144" t="s">
        <v>313</v>
      </c>
      <c r="D146" s="145" t="s">
        <v>273</v>
      </c>
      <c r="E146" s="146"/>
      <c r="F146" s="146">
        <v>10700</v>
      </c>
      <c r="G146" s="32"/>
      <c r="H146" s="32"/>
      <c r="I146" s="30"/>
      <c r="J146" s="30"/>
      <c r="K146" s="30"/>
      <c r="L146" s="30"/>
      <c r="M146" s="33"/>
    </row>
    <row r="147" spans="1:13" s="152" customFormat="1" ht="13.9" customHeight="1" x14ac:dyDescent="0.35">
      <c r="A147" s="148"/>
      <c r="B147" s="145"/>
      <c r="C147" s="149" t="s">
        <v>68</v>
      </c>
      <c r="D147" s="145" t="s">
        <v>44</v>
      </c>
      <c r="E147" s="150">
        <v>1</v>
      </c>
      <c r="F147" s="150">
        <f>E147*F146</f>
        <v>10700</v>
      </c>
      <c r="G147" s="150"/>
      <c r="H147" s="150"/>
      <c r="I147" s="150"/>
      <c r="J147" s="150"/>
      <c r="K147" s="150"/>
      <c r="L147" s="150"/>
      <c r="M147" s="151"/>
    </row>
    <row r="148" spans="1:13" s="152" customFormat="1" ht="13.9" customHeight="1" x14ac:dyDescent="0.35">
      <c r="A148" s="148"/>
      <c r="B148" s="145"/>
      <c r="C148" s="149" t="s">
        <v>19</v>
      </c>
      <c r="D148" s="145" t="s">
        <v>2</v>
      </c>
      <c r="E148" s="150">
        <v>4.3E-3</v>
      </c>
      <c r="F148" s="150">
        <f>E148*F146</f>
        <v>46.01</v>
      </c>
      <c r="G148" s="150"/>
      <c r="H148" s="150"/>
      <c r="I148" s="150"/>
      <c r="J148" s="150"/>
      <c r="K148" s="150"/>
      <c r="L148" s="150"/>
      <c r="M148" s="151"/>
    </row>
    <row r="149" spans="1:13" s="152" customFormat="1" ht="13.9" customHeight="1" x14ac:dyDescent="0.35">
      <c r="A149" s="148"/>
      <c r="B149" s="145"/>
      <c r="C149" s="149" t="s">
        <v>290</v>
      </c>
      <c r="D149" s="145" t="s">
        <v>44</v>
      </c>
      <c r="E149" s="150">
        <v>1</v>
      </c>
      <c r="F149" s="150">
        <f>E149*F146</f>
        <v>10700</v>
      </c>
      <c r="G149" s="32"/>
      <c r="H149" s="150"/>
      <c r="I149" s="150"/>
      <c r="J149" s="150"/>
      <c r="K149" s="150"/>
      <c r="L149" s="150"/>
      <c r="M149" s="151"/>
    </row>
    <row r="150" spans="1:13" s="152" customFormat="1" ht="13.9" customHeight="1" x14ac:dyDescent="0.35">
      <c r="A150" s="148"/>
      <c r="B150" s="145"/>
      <c r="C150" s="149" t="s">
        <v>40</v>
      </c>
      <c r="D150" s="145" t="s">
        <v>2</v>
      </c>
      <c r="E150" s="150">
        <v>5.1399999999999994E-2</v>
      </c>
      <c r="F150" s="150">
        <f>E150*F146</f>
        <v>549.9799999999999</v>
      </c>
      <c r="G150" s="150"/>
      <c r="H150" s="150"/>
      <c r="I150" s="150"/>
      <c r="J150" s="150"/>
      <c r="K150" s="150"/>
      <c r="L150" s="150"/>
      <c r="M150" s="151"/>
    </row>
    <row r="151" spans="1:13" s="160" customFormat="1" x14ac:dyDescent="0.25">
      <c r="A151" s="166"/>
      <c r="B151" s="167"/>
      <c r="C151" s="168" t="s">
        <v>314</v>
      </c>
      <c r="D151" s="169"/>
      <c r="E151" s="170"/>
      <c r="F151" s="170"/>
      <c r="G151" s="171"/>
      <c r="H151" s="172"/>
      <c r="I151" s="173"/>
      <c r="J151" s="173"/>
      <c r="K151" s="173"/>
      <c r="L151" s="173"/>
      <c r="M151" s="174"/>
    </row>
    <row r="152" spans="1:13" x14ac:dyDescent="0.25">
      <c r="A152" s="142">
        <v>40</v>
      </c>
      <c r="B152" s="143"/>
      <c r="C152" s="149" t="s">
        <v>315</v>
      </c>
      <c r="D152" s="145" t="s">
        <v>253</v>
      </c>
      <c r="E152" s="146"/>
      <c r="F152" s="161">
        <v>8</v>
      </c>
      <c r="G152" s="32"/>
      <c r="H152" s="32"/>
      <c r="I152" s="30"/>
      <c r="J152" s="30"/>
      <c r="K152" s="30"/>
      <c r="L152" s="30"/>
      <c r="M152" s="151"/>
    </row>
    <row r="153" spans="1:13" x14ac:dyDescent="0.25">
      <c r="A153" s="142">
        <v>41</v>
      </c>
      <c r="B153" s="143"/>
      <c r="C153" s="149" t="s">
        <v>316</v>
      </c>
      <c r="D153" s="145" t="s">
        <v>253</v>
      </c>
      <c r="E153" s="146"/>
      <c r="F153" s="161">
        <v>1</v>
      </c>
      <c r="G153" s="32"/>
      <c r="H153" s="32"/>
      <c r="I153" s="30"/>
      <c r="J153" s="30"/>
      <c r="K153" s="30"/>
      <c r="L153" s="30"/>
      <c r="M153" s="151"/>
    </row>
    <row r="154" spans="1:13" x14ac:dyDescent="0.25">
      <c r="A154" s="142">
        <v>42</v>
      </c>
      <c r="B154" s="143"/>
      <c r="C154" s="149" t="s">
        <v>317</v>
      </c>
      <c r="D154" s="145" t="s">
        <v>253</v>
      </c>
      <c r="E154" s="146"/>
      <c r="F154" s="161">
        <f>F161+F162+F163+F164+F165+F166+F167</f>
        <v>29</v>
      </c>
      <c r="G154" s="32"/>
      <c r="H154" s="32"/>
      <c r="I154" s="30"/>
      <c r="J154" s="30"/>
      <c r="K154" s="30"/>
      <c r="L154" s="30"/>
      <c r="M154" s="151"/>
    </row>
    <row r="155" spans="1:13" x14ac:dyDescent="0.25">
      <c r="A155" s="142">
        <v>43</v>
      </c>
      <c r="B155" s="143"/>
      <c r="C155" s="149" t="s">
        <v>318</v>
      </c>
      <c r="D155" s="145" t="s">
        <v>253</v>
      </c>
      <c r="E155" s="146"/>
      <c r="F155" s="161">
        <v>9</v>
      </c>
      <c r="G155" s="32"/>
      <c r="H155" s="32"/>
      <c r="I155" s="30"/>
      <c r="J155" s="30"/>
      <c r="K155" s="30"/>
      <c r="L155" s="30"/>
      <c r="M155" s="151"/>
    </row>
    <row r="156" spans="1:13" x14ac:dyDescent="0.25">
      <c r="A156" s="142">
        <v>44</v>
      </c>
      <c r="B156" s="143"/>
      <c r="C156" s="149" t="s">
        <v>319</v>
      </c>
      <c r="D156" s="145" t="s">
        <v>253</v>
      </c>
      <c r="E156" s="146"/>
      <c r="F156" s="161">
        <v>29</v>
      </c>
      <c r="G156" s="32"/>
      <c r="H156" s="32"/>
      <c r="I156" s="30"/>
      <c r="J156" s="30"/>
      <c r="K156" s="30"/>
      <c r="L156" s="30"/>
      <c r="M156" s="151"/>
    </row>
    <row r="157" spans="1:13" x14ac:dyDescent="0.25">
      <c r="A157" s="142">
        <v>45</v>
      </c>
      <c r="B157" s="143"/>
      <c r="C157" s="149" t="s">
        <v>320</v>
      </c>
      <c r="D157" s="145" t="s">
        <v>253</v>
      </c>
      <c r="E157" s="146"/>
      <c r="F157" s="161">
        <v>9</v>
      </c>
      <c r="G157" s="32"/>
      <c r="H157" s="32"/>
      <c r="I157" s="30"/>
      <c r="J157" s="30"/>
      <c r="K157" s="30"/>
      <c r="L157" s="30"/>
      <c r="M157" s="151"/>
    </row>
    <row r="158" spans="1:13" s="147" customFormat="1" x14ac:dyDescent="0.25">
      <c r="A158" s="142">
        <v>46</v>
      </c>
      <c r="B158" s="143" t="s">
        <v>300</v>
      </c>
      <c r="C158" s="144" t="s">
        <v>301</v>
      </c>
      <c r="D158" s="145" t="s">
        <v>253</v>
      </c>
      <c r="E158" s="146"/>
      <c r="F158" s="146">
        <f>SUM(F161:F168)</f>
        <v>34</v>
      </c>
      <c r="G158" s="163"/>
      <c r="H158" s="164"/>
      <c r="I158" s="31"/>
      <c r="J158" s="31"/>
      <c r="K158" s="31"/>
      <c r="L158" s="31"/>
      <c r="M158" s="165"/>
    </row>
    <row r="159" spans="1:13" s="152" customFormat="1" ht="13.9" customHeight="1" x14ac:dyDescent="0.35">
      <c r="A159" s="148"/>
      <c r="B159" s="145"/>
      <c r="C159" s="149" t="s">
        <v>68</v>
      </c>
      <c r="D159" s="145" t="s">
        <v>44</v>
      </c>
      <c r="E159" s="150">
        <v>1</v>
      </c>
      <c r="F159" s="150">
        <f>E159*F158</f>
        <v>34</v>
      </c>
      <c r="G159" s="150"/>
      <c r="H159" s="150"/>
      <c r="I159" s="150"/>
      <c r="J159" s="150"/>
      <c r="K159" s="150"/>
      <c r="L159" s="150"/>
      <c r="M159" s="151"/>
    </row>
    <row r="160" spans="1:13" s="152" customFormat="1" ht="13.9" customHeight="1" x14ac:dyDescent="0.35">
      <c r="A160" s="148"/>
      <c r="B160" s="145"/>
      <c r="C160" s="149" t="s">
        <v>19</v>
      </c>
      <c r="D160" s="145" t="s">
        <v>2</v>
      </c>
      <c r="E160" s="150">
        <v>0.1</v>
      </c>
      <c r="F160" s="150">
        <f>E160*F158</f>
        <v>3.4000000000000004</v>
      </c>
      <c r="G160" s="150"/>
      <c r="H160" s="150"/>
      <c r="I160" s="150"/>
      <c r="J160" s="150"/>
      <c r="K160" s="150"/>
      <c r="L160" s="150"/>
      <c r="M160" s="151"/>
    </row>
    <row r="161" spans="1:13" s="162" customFormat="1" ht="30" x14ac:dyDescent="0.25">
      <c r="A161" s="148"/>
      <c r="B161" s="145"/>
      <c r="C161" s="149" t="s">
        <v>321</v>
      </c>
      <c r="D161" s="145" t="s">
        <v>253</v>
      </c>
      <c r="E161" s="161"/>
      <c r="F161" s="161">
        <v>1</v>
      </c>
      <c r="G161" s="32"/>
      <c r="H161" s="32"/>
      <c r="I161" s="30"/>
      <c r="J161" s="30"/>
      <c r="K161" s="30"/>
      <c r="L161" s="30"/>
      <c r="M161" s="151"/>
    </row>
    <row r="162" spans="1:13" s="162" customFormat="1" ht="30" x14ac:dyDescent="0.25">
      <c r="A162" s="148"/>
      <c r="B162" s="145"/>
      <c r="C162" s="149" t="s">
        <v>322</v>
      </c>
      <c r="D162" s="145" t="s">
        <v>253</v>
      </c>
      <c r="E162" s="161"/>
      <c r="F162" s="161">
        <v>1</v>
      </c>
      <c r="G162" s="32"/>
      <c r="H162" s="32"/>
      <c r="I162" s="30"/>
      <c r="J162" s="30"/>
      <c r="K162" s="30"/>
      <c r="L162" s="30"/>
      <c r="M162" s="151"/>
    </row>
    <row r="163" spans="1:13" s="162" customFormat="1" ht="30" x14ac:dyDescent="0.25">
      <c r="A163" s="148"/>
      <c r="B163" s="145"/>
      <c r="C163" s="149" t="s">
        <v>323</v>
      </c>
      <c r="D163" s="145" t="s">
        <v>253</v>
      </c>
      <c r="E163" s="161"/>
      <c r="F163" s="161">
        <v>4</v>
      </c>
      <c r="G163" s="32"/>
      <c r="H163" s="32"/>
      <c r="I163" s="30"/>
      <c r="J163" s="30"/>
      <c r="K163" s="30"/>
      <c r="L163" s="30"/>
      <c r="M163" s="151"/>
    </row>
    <row r="164" spans="1:13" s="162" customFormat="1" ht="30" x14ac:dyDescent="0.25">
      <c r="A164" s="148"/>
      <c r="B164" s="145"/>
      <c r="C164" s="149" t="s">
        <v>324</v>
      </c>
      <c r="D164" s="145" t="s">
        <v>253</v>
      </c>
      <c r="E164" s="161"/>
      <c r="F164" s="161">
        <v>2</v>
      </c>
      <c r="G164" s="32"/>
      <c r="H164" s="32"/>
      <c r="I164" s="30"/>
      <c r="J164" s="30"/>
      <c r="K164" s="30"/>
      <c r="L164" s="30"/>
      <c r="M164" s="151"/>
    </row>
    <row r="165" spans="1:13" s="162" customFormat="1" ht="30" x14ac:dyDescent="0.25">
      <c r="A165" s="148"/>
      <c r="B165" s="145"/>
      <c r="C165" s="149" t="s">
        <v>325</v>
      </c>
      <c r="D165" s="145" t="s">
        <v>253</v>
      </c>
      <c r="E165" s="161"/>
      <c r="F165" s="161">
        <v>4</v>
      </c>
      <c r="G165" s="32"/>
      <c r="H165" s="32"/>
      <c r="I165" s="30"/>
      <c r="J165" s="30"/>
      <c r="K165" s="30"/>
      <c r="L165" s="30"/>
      <c r="M165" s="151"/>
    </row>
    <row r="166" spans="1:13" s="162" customFormat="1" x14ac:dyDescent="0.25">
      <c r="A166" s="148"/>
      <c r="B166" s="145"/>
      <c r="C166" s="149" t="s">
        <v>326</v>
      </c>
      <c r="D166" s="145" t="s">
        <v>253</v>
      </c>
      <c r="E166" s="161"/>
      <c r="F166" s="161">
        <v>14</v>
      </c>
      <c r="G166" s="32"/>
      <c r="H166" s="32"/>
      <c r="I166" s="30"/>
      <c r="J166" s="30"/>
      <c r="K166" s="30"/>
      <c r="L166" s="30"/>
      <c r="M166" s="151"/>
    </row>
    <row r="167" spans="1:13" s="162" customFormat="1" x14ac:dyDescent="0.25">
      <c r="A167" s="148"/>
      <c r="B167" s="145"/>
      <c r="C167" s="149" t="s">
        <v>327</v>
      </c>
      <c r="D167" s="145" t="s">
        <v>253</v>
      </c>
      <c r="E167" s="161"/>
      <c r="F167" s="161">
        <v>3</v>
      </c>
      <c r="G167" s="32"/>
      <c r="H167" s="32"/>
      <c r="I167" s="30"/>
      <c r="J167" s="30"/>
      <c r="K167" s="30"/>
      <c r="L167" s="30"/>
      <c r="M167" s="151"/>
    </row>
    <row r="168" spans="1:13" s="162" customFormat="1" x14ac:dyDescent="0.25">
      <c r="A168" s="148"/>
      <c r="B168" s="145"/>
      <c r="C168" s="149" t="s">
        <v>328</v>
      </c>
      <c r="D168" s="145" t="s">
        <v>253</v>
      </c>
      <c r="E168" s="161"/>
      <c r="F168" s="161">
        <v>5</v>
      </c>
      <c r="G168" s="32"/>
      <c r="H168" s="32"/>
      <c r="I168" s="30"/>
      <c r="J168" s="30"/>
      <c r="K168" s="30"/>
      <c r="L168" s="30"/>
      <c r="M168" s="151"/>
    </row>
    <row r="169" spans="1:13" s="152" customFormat="1" ht="13.9" customHeight="1" x14ac:dyDescent="0.35">
      <c r="A169" s="148"/>
      <c r="B169" s="145"/>
      <c r="C169" s="149" t="s">
        <v>40</v>
      </c>
      <c r="D169" s="145" t="s">
        <v>2</v>
      </c>
      <c r="E169" s="150">
        <v>9.5</v>
      </c>
      <c r="F169" s="150">
        <f>E169*F158</f>
        <v>323</v>
      </c>
      <c r="G169" s="150"/>
      <c r="H169" s="150"/>
      <c r="I169" s="150"/>
      <c r="J169" s="150"/>
      <c r="K169" s="150"/>
      <c r="L169" s="150"/>
      <c r="M169" s="151"/>
    </row>
    <row r="170" spans="1:13" x14ac:dyDescent="0.25">
      <c r="A170" s="142">
        <v>47</v>
      </c>
      <c r="B170" s="143"/>
      <c r="C170" s="149" t="s">
        <v>329</v>
      </c>
      <c r="D170" s="145" t="s">
        <v>253</v>
      </c>
      <c r="E170" s="161"/>
      <c r="F170" s="161">
        <v>8</v>
      </c>
      <c r="G170" s="32"/>
      <c r="H170" s="150"/>
      <c r="I170" s="30"/>
      <c r="J170" s="30"/>
      <c r="K170" s="30"/>
      <c r="L170" s="30"/>
      <c r="M170" s="151"/>
    </row>
    <row r="171" spans="1:13" x14ac:dyDescent="0.25">
      <c r="A171" s="142">
        <v>48</v>
      </c>
      <c r="B171" s="143"/>
      <c r="C171" s="149" t="s">
        <v>330</v>
      </c>
      <c r="D171" s="145" t="s">
        <v>253</v>
      </c>
      <c r="E171" s="161"/>
      <c r="F171" s="161">
        <v>1</v>
      </c>
      <c r="G171" s="32"/>
      <c r="H171" s="150"/>
      <c r="I171" s="30"/>
      <c r="J171" s="30"/>
      <c r="K171" s="30"/>
      <c r="L171" s="30"/>
      <c r="M171" s="151"/>
    </row>
    <row r="172" spans="1:13" x14ac:dyDescent="0.25">
      <c r="A172" s="142">
        <v>49</v>
      </c>
      <c r="B172" s="143"/>
      <c r="C172" s="149" t="s">
        <v>331</v>
      </c>
      <c r="D172" s="145" t="s">
        <v>253</v>
      </c>
      <c r="E172" s="161"/>
      <c r="F172" s="161">
        <v>58</v>
      </c>
      <c r="G172" s="32"/>
      <c r="H172" s="150"/>
      <c r="I172" s="30"/>
      <c r="J172" s="30"/>
      <c r="K172" s="30"/>
      <c r="L172" s="30"/>
      <c r="M172" s="151"/>
    </row>
    <row r="173" spans="1:13" ht="30" x14ac:dyDescent="0.25">
      <c r="A173" s="142">
        <v>50</v>
      </c>
      <c r="B173" s="143" t="s">
        <v>306</v>
      </c>
      <c r="C173" s="144" t="s">
        <v>307</v>
      </c>
      <c r="D173" s="145" t="s">
        <v>253</v>
      </c>
      <c r="E173" s="146"/>
      <c r="F173" s="146">
        <v>58</v>
      </c>
      <c r="G173" s="32"/>
      <c r="H173" s="32"/>
      <c r="I173" s="30"/>
      <c r="J173" s="30"/>
      <c r="K173" s="30"/>
      <c r="L173" s="30"/>
      <c r="M173" s="33"/>
    </row>
    <row r="174" spans="1:13" s="152" customFormat="1" ht="13.9" customHeight="1" x14ac:dyDescent="0.35">
      <c r="A174" s="148"/>
      <c r="B174" s="145"/>
      <c r="C174" s="149" t="s">
        <v>68</v>
      </c>
      <c r="D174" s="145" t="s">
        <v>44</v>
      </c>
      <c r="E174" s="150">
        <v>1</v>
      </c>
      <c r="F174" s="150">
        <f>E174*F173</f>
        <v>58</v>
      </c>
      <c r="G174" s="150"/>
      <c r="H174" s="150"/>
      <c r="I174" s="150"/>
      <c r="J174" s="150"/>
      <c r="K174" s="150"/>
      <c r="L174" s="150"/>
      <c r="M174" s="151"/>
    </row>
    <row r="175" spans="1:13" s="152" customFormat="1" ht="13.9" customHeight="1" x14ac:dyDescent="0.35">
      <c r="A175" s="148"/>
      <c r="B175" s="145"/>
      <c r="C175" s="149" t="s">
        <v>19</v>
      </c>
      <c r="D175" s="145" t="s">
        <v>2</v>
      </c>
      <c r="E175" s="150">
        <v>0.01</v>
      </c>
      <c r="F175" s="150">
        <f>E175*F173</f>
        <v>0.57999999999999996</v>
      </c>
      <c r="G175" s="150"/>
      <c r="H175" s="150"/>
      <c r="I175" s="150"/>
      <c r="J175" s="150"/>
      <c r="K175" s="150"/>
      <c r="L175" s="150"/>
      <c r="M175" s="151"/>
    </row>
    <row r="176" spans="1:13" s="162" customFormat="1" x14ac:dyDescent="0.25">
      <c r="A176" s="148"/>
      <c r="B176" s="145"/>
      <c r="C176" s="149" t="s">
        <v>307</v>
      </c>
      <c r="D176" s="145" t="s">
        <v>253</v>
      </c>
      <c r="E176" s="161">
        <v>1</v>
      </c>
      <c r="F176" s="161">
        <f>E176*F173</f>
        <v>58</v>
      </c>
      <c r="G176" s="32"/>
      <c r="H176" s="32"/>
      <c r="I176" s="30"/>
      <c r="J176" s="30"/>
      <c r="K176" s="30"/>
      <c r="L176" s="30"/>
      <c r="M176" s="151"/>
    </row>
    <row r="177" spans="1:13" s="152" customFormat="1" ht="13.9" customHeight="1" x14ac:dyDescent="0.35">
      <c r="A177" s="148"/>
      <c r="B177" s="145"/>
      <c r="C177" s="149" t="s">
        <v>40</v>
      </c>
      <c r="D177" s="145" t="s">
        <v>2</v>
      </c>
      <c r="E177" s="150">
        <v>1.79</v>
      </c>
      <c r="F177" s="150">
        <f>E177*F173</f>
        <v>103.82000000000001</v>
      </c>
      <c r="G177" s="150"/>
      <c r="H177" s="150"/>
      <c r="I177" s="150"/>
      <c r="J177" s="150"/>
      <c r="K177" s="150"/>
      <c r="L177" s="150"/>
      <c r="M177" s="151"/>
    </row>
    <row r="178" spans="1:13" ht="30" x14ac:dyDescent="0.25">
      <c r="A178" s="142">
        <v>51</v>
      </c>
      <c r="B178" s="143"/>
      <c r="C178" s="149" t="s">
        <v>332</v>
      </c>
      <c r="D178" s="145" t="s">
        <v>253</v>
      </c>
      <c r="E178" s="161"/>
      <c r="F178" s="161">
        <v>30</v>
      </c>
      <c r="G178" s="32"/>
      <c r="H178" s="150"/>
      <c r="I178" s="30"/>
      <c r="J178" s="30"/>
      <c r="K178" s="30"/>
      <c r="L178" s="30"/>
      <c r="M178" s="151"/>
    </row>
    <row r="179" spans="1:13" ht="30" x14ac:dyDescent="0.25">
      <c r="A179" s="142">
        <v>52</v>
      </c>
      <c r="B179" s="143"/>
      <c r="C179" s="149" t="s">
        <v>333</v>
      </c>
      <c r="D179" s="145" t="s">
        <v>253</v>
      </c>
      <c r="E179" s="161"/>
      <c r="F179" s="161">
        <v>10</v>
      </c>
      <c r="G179" s="32"/>
      <c r="H179" s="150"/>
      <c r="I179" s="30"/>
      <c r="J179" s="30"/>
      <c r="K179" s="30"/>
      <c r="L179" s="30"/>
      <c r="M179" s="151"/>
    </row>
    <row r="180" spans="1:13" x14ac:dyDescent="0.25">
      <c r="A180" s="142">
        <v>53</v>
      </c>
      <c r="B180" s="143" t="s">
        <v>165</v>
      </c>
      <c r="C180" s="144" t="s">
        <v>334</v>
      </c>
      <c r="D180" s="145" t="s">
        <v>253</v>
      </c>
      <c r="E180" s="146"/>
      <c r="F180" s="146">
        <v>296</v>
      </c>
      <c r="G180" s="32"/>
      <c r="H180" s="32"/>
      <c r="I180" s="30"/>
      <c r="J180" s="30"/>
      <c r="K180" s="30"/>
      <c r="L180" s="30"/>
      <c r="M180" s="33"/>
    </row>
    <row r="181" spans="1:13" s="152" customFormat="1" ht="13.9" customHeight="1" x14ac:dyDescent="0.35">
      <c r="A181" s="148"/>
      <c r="B181" s="145"/>
      <c r="C181" s="149" t="s">
        <v>68</v>
      </c>
      <c r="D181" s="145" t="s">
        <v>44</v>
      </c>
      <c r="E181" s="150">
        <v>1</v>
      </c>
      <c r="F181" s="150">
        <f>E181*F180</f>
        <v>296</v>
      </c>
      <c r="G181" s="150"/>
      <c r="H181" s="150"/>
      <c r="I181" s="150"/>
      <c r="J181" s="150"/>
      <c r="K181" s="150"/>
      <c r="L181" s="150"/>
      <c r="M181" s="151"/>
    </row>
    <row r="182" spans="1:13" s="152" customFormat="1" ht="13.9" customHeight="1" x14ac:dyDescent="0.35">
      <c r="A182" s="148"/>
      <c r="B182" s="145"/>
      <c r="C182" s="149" t="s">
        <v>19</v>
      </c>
      <c r="D182" s="145" t="s">
        <v>2</v>
      </c>
      <c r="E182" s="150">
        <v>0.01</v>
      </c>
      <c r="F182" s="150">
        <f>E182*F180</f>
        <v>2.96</v>
      </c>
      <c r="G182" s="150"/>
      <c r="H182" s="150"/>
      <c r="I182" s="150"/>
      <c r="J182" s="150"/>
      <c r="K182" s="150"/>
      <c r="L182" s="150"/>
      <c r="M182" s="151"/>
    </row>
    <row r="183" spans="1:13" s="162" customFormat="1" x14ac:dyDescent="0.25">
      <c r="A183" s="148"/>
      <c r="B183" s="145"/>
      <c r="C183" s="149" t="s">
        <v>307</v>
      </c>
      <c r="D183" s="145" t="s">
        <v>253</v>
      </c>
      <c r="E183" s="161">
        <v>1</v>
      </c>
      <c r="F183" s="161">
        <f>E183*F180</f>
        <v>296</v>
      </c>
      <c r="G183" s="32"/>
      <c r="H183" s="32"/>
      <c r="I183" s="30"/>
      <c r="J183" s="30"/>
      <c r="K183" s="30"/>
      <c r="L183" s="30"/>
      <c r="M183" s="151"/>
    </row>
    <row r="184" spans="1:13" s="152" customFormat="1" ht="13.9" customHeight="1" x14ac:dyDescent="0.35">
      <c r="A184" s="148"/>
      <c r="B184" s="145"/>
      <c r="C184" s="149" t="s">
        <v>40</v>
      </c>
      <c r="D184" s="145" t="s">
        <v>2</v>
      </c>
      <c r="E184" s="150">
        <v>1.79</v>
      </c>
      <c r="F184" s="150">
        <f>E184*F180</f>
        <v>529.84</v>
      </c>
      <c r="G184" s="150"/>
      <c r="H184" s="150"/>
      <c r="I184" s="150"/>
      <c r="J184" s="150"/>
      <c r="K184" s="150"/>
      <c r="L184" s="150"/>
      <c r="M184" s="151"/>
    </row>
    <row r="185" spans="1:13" x14ac:dyDescent="0.25">
      <c r="A185" s="142">
        <v>54</v>
      </c>
      <c r="B185" s="143" t="s">
        <v>335</v>
      </c>
      <c r="C185" s="144" t="s">
        <v>336</v>
      </c>
      <c r="D185" s="145" t="s">
        <v>253</v>
      </c>
      <c r="E185" s="146"/>
      <c r="F185" s="146">
        <v>97</v>
      </c>
      <c r="G185" s="32"/>
      <c r="H185" s="32"/>
      <c r="I185" s="30"/>
      <c r="J185" s="30"/>
      <c r="K185" s="30"/>
      <c r="L185" s="30"/>
      <c r="M185" s="33"/>
    </row>
    <row r="186" spans="1:13" s="152" customFormat="1" ht="13.9" customHeight="1" x14ac:dyDescent="0.35">
      <c r="A186" s="148"/>
      <c r="B186" s="145"/>
      <c r="C186" s="149" t="s">
        <v>68</v>
      </c>
      <c r="D186" s="145" t="s">
        <v>44</v>
      </c>
      <c r="E186" s="150">
        <v>1</v>
      </c>
      <c r="F186" s="150">
        <f>E186*F185</f>
        <v>97</v>
      </c>
      <c r="G186" s="150"/>
      <c r="H186" s="150"/>
      <c r="I186" s="150"/>
      <c r="J186" s="150"/>
      <c r="K186" s="150"/>
      <c r="L186" s="150"/>
      <c r="M186" s="151"/>
    </row>
    <row r="187" spans="1:13" s="152" customFormat="1" ht="13.9" customHeight="1" x14ac:dyDescent="0.35">
      <c r="A187" s="148"/>
      <c r="B187" s="145"/>
      <c r="C187" s="149" t="s">
        <v>19</v>
      </c>
      <c r="D187" s="145" t="s">
        <v>2</v>
      </c>
      <c r="E187" s="150">
        <v>0.02</v>
      </c>
      <c r="F187" s="150">
        <f>E187*F185</f>
        <v>1.94</v>
      </c>
      <c r="G187" s="150"/>
      <c r="H187" s="150"/>
      <c r="I187" s="150"/>
      <c r="J187" s="150"/>
      <c r="K187" s="150"/>
      <c r="L187" s="150"/>
      <c r="M187" s="151"/>
    </row>
    <row r="188" spans="1:13" s="162" customFormat="1" x14ac:dyDescent="0.25">
      <c r="A188" s="148"/>
      <c r="B188" s="145"/>
      <c r="C188" s="149" t="s">
        <v>307</v>
      </c>
      <c r="D188" s="145" t="s">
        <v>253</v>
      </c>
      <c r="E188" s="161">
        <v>1</v>
      </c>
      <c r="F188" s="161">
        <f>E188*F185</f>
        <v>97</v>
      </c>
      <c r="G188" s="32"/>
      <c r="H188" s="32"/>
      <c r="I188" s="30"/>
      <c r="J188" s="30"/>
      <c r="K188" s="30"/>
      <c r="L188" s="30"/>
      <c r="M188" s="151"/>
    </row>
    <row r="189" spans="1:13" s="152" customFormat="1" ht="13.9" customHeight="1" x14ac:dyDescent="0.35">
      <c r="A189" s="148"/>
      <c r="B189" s="145"/>
      <c r="C189" s="149" t="s">
        <v>40</v>
      </c>
      <c r="D189" s="145" t="s">
        <v>2</v>
      </c>
      <c r="E189" s="150">
        <v>0.02</v>
      </c>
      <c r="F189" s="150">
        <f>E189*F185</f>
        <v>1.94</v>
      </c>
      <c r="G189" s="150"/>
      <c r="H189" s="150"/>
      <c r="I189" s="150"/>
      <c r="J189" s="150"/>
      <c r="K189" s="150"/>
      <c r="L189" s="150"/>
      <c r="M189" s="151"/>
    </row>
    <row r="190" spans="1:13" x14ac:dyDescent="0.25">
      <c r="A190" s="142">
        <v>55</v>
      </c>
      <c r="B190" s="143" t="s">
        <v>337</v>
      </c>
      <c r="C190" s="144" t="s">
        <v>338</v>
      </c>
      <c r="D190" s="145" t="s">
        <v>253</v>
      </c>
      <c r="E190" s="146"/>
      <c r="F190" s="146">
        <v>1</v>
      </c>
      <c r="G190" s="32"/>
      <c r="H190" s="32"/>
      <c r="I190" s="30"/>
      <c r="J190" s="30"/>
      <c r="K190" s="30"/>
      <c r="L190" s="30"/>
      <c r="M190" s="33"/>
    </row>
    <row r="191" spans="1:13" s="152" customFormat="1" ht="13.9" customHeight="1" x14ac:dyDescent="0.35">
      <c r="A191" s="148"/>
      <c r="B191" s="145"/>
      <c r="C191" s="149" t="s">
        <v>68</v>
      </c>
      <c r="D191" s="145" t="s">
        <v>44</v>
      </c>
      <c r="E191" s="150">
        <v>1</v>
      </c>
      <c r="F191" s="150">
        <f>E191*F190</f>
        <v>1</v>
      </c>
      <c r="G191" s="150"/>
      <c r="H191" s="150"/>
      <c r="I191" s="150"/>
      <c r="J191" s="150"/>
      <c r="K191" s="150"/>
      <c r="L191" s="150"/>
      <c r="M191" s="151"/>
    </row>
    <row r="192" spans="1:13" s="152" customFormat="1" ht="13.9" customHeight="1" x14ac:dyDescent="0.35">
      <c r="A192" s="148"/>
      <c r="B192" s="145"/>
      <c r="C192" s="149" t="s">
        <v>19</v>
      </c>
      <c r="D192" s="145" t="s">
        <v>2</v>
      </c>
      <c r="E192" s="150">
        <v>0.86</v>
      </c>
      <c r="F192" s="150">
        <f>E192*F190</f>
        <v>0.86</v>
      </c>
      <c r="G192" s="150"/>
      <c r="H192" s="150"/>
      <c r="I192" s="150"/>
      <c r="J192" s="150"/>
      <c r="K192" s="150"/>
      <c r="L192" s="150"/>
      <c r="M192" s="151"/>
    </row>
    <row r="193" spans="1:14" s="162" customFormat="1" x14ac:dyDescent="0.25">
      <c r="A193" s="148"/>
      <c r="B193" s="145"/>
      <c r="C193" s="149" t="s">
        <v>307</v>
      </c>
      <c r="D193" s="145" t="s">
        <v>253</v>
      </c>
      <c r="E193" s="161">
        <v>1</v>
      </c>
      <c r="F193" s="161">
        <f>E193*F190</f>
        <v>1</v>
      </c>
      <c r="G193" s="32"/>
      <c r="H193" s="32"/>
      <c r="I193" s="30"/>
      <c r="J193" s="30"/>
      <c r="K193" s="30"/>
      <c r="L193" s="30"/>
      <c r="M193" s="151"/>
    </row>
    <row r="194" spans="1:14" s="152" customFormat="1" ht="13.9" customHeight="1" x14ac:dyDescent="0.35">
      <c r="A194" s="148"/>
      <c r="B194" s="145"/>
      <c r="C194" s="149" t="s">
        <v>40</v>
      </c>
      <c r="D194" s="145" t="s">
        <v>2</v>
      </c>
      <c r="E194" s="150">
        <v>4.1399999999999997</v>
      </c>
      <c r="F194" s="150">
        <f>E194*F190</f>
        <v>4.1399999999999997</v>
      </c>
      <c r="G194" s="150"/>
      <c r="H194" s="150"/>
      <c r="I194" s="150"/>
      <c r="J194" s="150"/>
      <c r="K194" s="150"/>
      <c r="L194" s="150"/>
      <c r="M194" s="151"/>
    </row>
    <row r="195" spans="1:14" x14ac:dyDescent="0.25">
      <c r="A195" s="142">
        <v>56</v>
      </c>
      <c r="B195" s="143" t="s">
        <v>339</v>
      </c>
      <c r="C195" s="144" t="s">
        <v>340</v>
      </c>
      <c r="D195" s="145" t="s">
        <v>253</v>
      </c>
      <c r="E195" s="146"/>
      <c r="F195" s="146">
        <v>1</v>
      </c>
      <c r="G195" s="32"/>
      <c r="H195" s="32"/>
      <c r="I195" s="30"/>
      <c r="J195" s="30"/>
      <c r="K195" s="30"/>
      <c r="L195" s="30"/>
      <c r="M195" s="33"/>
    </row>
    <row r="196" spans="1:14" s="152" customFormat="1" ht="13.9" customHeight="1" x14ac:dyDescent="0.35">
      <c r="A196" s="148"/>
      <c r="B196" s="145"/>
      <c r="C196" s="149" t="s">
        <v>68</v>
      </c>
      <c r="D196" s="145" t="s">
        <v>44</v>
      </c>
      <c r="E196" s="150">
        <v>1</v>
      </c>
      <c r="F196" s="150">
        <f>E196*F195</f>
        <v>1</v>
      </c>
      <c r="G196" s="150"/>
      <c r="H196" s="150"/>
      <c r="I196" s="150"/>
      <c r="J196" s="150"/>
      <c r="K196" s="150"/>
      <c r="L196" s="150"/>
      <c r="M196" s="151"/>
    </row>
    <row r="197" spans="1:14" s="162" customFormat="1" x14ac:dyDescent="0.25">
      <c r="A197" s="148"/>
      <c r="B197" s="145"/>
      <c r="C197" s="149" t="s">
        <v>307</v>
      </c>
      <c r="D197" s="145" t="s">
        <v>253</v>
      </c>
      <c r="E197" s="161">
        <v>1</v>
      </c>
      <c r="F197" s="161">
        <f>E197*F195</f>
        <v>1</v>
      </c>
      <c r="G197" s="32"/>
      <c r="H197" s="32"/>
      <c r="I197" s="30"/>
      <c r="J197" s="30"/>
      <c r="K197" s="30"/>
      <c r="L197" s="30"/>
      <c r="M197" s="151"/>
    </row>
    <row r="198" spans="1:14" s="152" customFormat="1" ht="13.9" customHeight="1" x14ac:dyDescent="0.35">
      <c r="A198" s="148"/>
      <c r="B198" s="145"/>
      <c r="C198" s="149" t="s">
        <v>40</v>
      </c>
      <c r="D198" s="145" t="s">
        <v>2</v>
      </c>
      <c r="E198" s="150">
        <v>0.39</v>
      </c>
      <c r="F198" s="150">
        <f>E198*F195</f>
        <v>0.39</v>
      </c>
      <c r="G198" s="150"/>
      <c r="H198" s="150"/>
      <c r="I198" s="150"/>
      <c r="J198" s="150"/>
      <c r="K198" s="150"/>
      <c r="L198" s="150"/>
      <c r="M198" s="151"/>
    </row>
    <row r="199" spans="1:14" x14ac:dyDescent="0.25">
      <c r="A199" s="142">
        <v>57</v>
      </c>
      <c r="B199" s="143" t="s">
        <v>271</v>
      </c>
      <c r="C199" s="144" t="s">
        <v>341</v>
      </c>
      <c r="D199" s="145" t="s">
        <v>273</v>
      </c>
      <c r="E199" s="146"/>
      <c r="F199" s="146">
        <f>SUM(F202:F204)</f>
        <v>25700</v>
      </c>
      <c r="G199" s="32"/>
      <c r="H199" s="32"/>
      <c r="I199" s="30"/>
      <c r="J199" s="30"/>
      <c r="K199" s="30"/>
      <c r="L199" s="30"/>
      <c r="M199" s="33"/>
    </row>
    <row r="200" spans="1:14" s="152" customFormat="1" ht="13.9" customHeight="1" x14ac:dyDescent="0.35">
      <c r="A200" s="148"/>
      <c r="B200" s="145"/>
      <c r="C200" s="149" t="s">
        <v>68</v>
      </c>
      <c r="D200" s="145" t="s">
        <v>44</v>
      </c>
      <c r="E200" s="150">
        <v>1</v>
      </c>
      <c r="F200" s="150">
        <f>E200*F198</f>
        <v>0.39</v>
      </c>
      <c r="G200" s="150"/>
      <c r="H200" s="150"/>
      <c r="I200" s="150"/>
      <c r="J200" s="150"/>
      <c r="K200" s="150"/>
      <c r="L200" s="150"/>
      <c r="M200" s="151"/>
    </row>
    <row r="201" spans="1:14" s="152" customFormat="1" ht="13.9" customHeight="1" x14ac:dyDescent="0.35">
      <c r="A201" s="148"/>
      <c r="B201" s="145"/>
      <c r="C201" s="149" t="s">
        <v>19</v>
      </c>
      <c r="D201" s="145" t="s">
        <v>2</v>
      </c>
      <c r="E201" s="150">
        <v>4.3E-3</v>
      </c>
      <c r="F201" s="150">
        <f>E201*F199</f>
        <v>110.51</v>
      </c>
      <c r="G201" s="150"/>
      <c r="H201" s="150"/>
      <c r="I201" s="150"/>
      <c r="J201" s="150"/>
      <c r="K201" s="150"/>
      <c r="L201" s="150"/>
      <c r="M201" s="151"/>
    </row>
    <row r="202" spans="1:14" s="162" customFormat="1" x14ac:dyDescent="0.25">
      <c r="A202" s="148"/>
      <c r="B202" s="145"/>
      <c r="C202" s="149" t="s">
        <v>342</v>
      </c>
      <c r="D202" s="145" t="s">
        <v>273</v>
      </c>
      <c r="E202" s="161"/>
      <c r="F202" s="161">
        <v>24800</v>
      </c>
      <c r="G202" s="32"/>
      <c r="H202" s="32"/>
      <c r="I202" s="30"/>
      <c r="J202" s="30"/>
      <c r="K202" s="30"/>
      <c r="L202" s="30"/>
      <c r="M202" s="151"/>
    </row>
    <row r="203" spans="1:14" s="162" customFormat="1" ht="30" x14ac:dyDescent="0.25">
      <c r="A203" s="148"/>
      <c r="B203" s="145"/>
      <c r="C203" s="149" t="s">
        <v>343</v>
      </c>
      <c r="D203" s="145" t="s">
        <v>273</v>
      </c>
      <c r="E203" s="161"/>
      <c r="F203" s="161">
        <v>750</v>
      </c>
      <c r="G203" s="32"/>
      <c r="H203" s="32"/>
      <c r="I203" s="30"/>
      <c r="J203" s="30"/>
      <c r="K203" s="30"/>
      <c r="L203" s="30"/>
      <c r="M203" s="151"/>
    </row>
    <row r="204" spans="1:14" s="162" customFormat="1" x14ac:dyDescent="0.25">
      <c r="A204" s="148"/>
      <c r="B204" s="145"/>
      <c r="C204" s="149" t="s">
        <v>344</v>
      </c>
      <c r="D204" s="145" t="s">
        <v>273</v>
      </c>
      <c r="E204" s="161"/>
      <c r="F204" s="161">
        <v>150</v>
      </c>
      <c r="G204" s="32"/>
      <c r="H204" s="32"/>
      <c r="I204" s="30"/>
      <c r="J204" s="30"/>
      <c r="K204" s="30"/>
      <c r="L204" s="30"/>
      <c r="M204" s="151"/>
    </row>
    <row r="205" spans="1:14" s="152" customFormat="1" ht="13.9" customHeight="1" thickBot="1" x14ac:dyDescent="0.4">
      <c r="A205" s="148"/>
      <c r="B205" s="145"/>
      <c r="C205" s="149" t="s">
        <v>40</v>
      </c>
      <c r="D205" s="145" t="s">
        <v>2</v>
      </c>
      <c r="E205" s="150">
        <v>5.1399999999999994E-2</v>
      </c>
      <c r="F205" s="150">
        <f>E205*F199</f>
        <v>1320.9799999999998</v>
      </c>
      <c r="G205" s="150"/>
      <c r="H205" s="150"/>
      <c r="I205" s="150"/>
      <c r="J205" s="150"/>
      <c r="K205" s="150"/>
      <c r="L205" s="150"/>
      <c r="M205" s="151"/>
    </row>
    <row r="206" spans="1:14" s="3" customFormat="1" ht="15.75" thickBot="1" x14ac:dyDescent="0.3">
      <c r="A206" s="80"/>
      <c r="B206" s="81"/>
      <c r="C206" s="82" t="s">
        <v>241</v>
      </c>
      <c r="D206" s="82"/>
      <c r="E206" s="83"/>
      <c r="F206" s="83"/>
      <c r="G206" s="175"/>
      <c r="H206" s="84"/>
      <c r="I206" s="86"/>
      <c r="J206" s="84"/>
      <c r="K206" s="86"/>
      <c r="L206" s="84"/>
      <c r="M206" s="87"/>
    </row>
    <row r="207" spans="1:14" s="96" customFormat="1" ht="32.25" customHeight="1" x14ac:dyDescent="0.25">
      <c r="A207" s="88"/>
      <c r="B207" s="89"/>
      <c r="C207" s="90" t="s">
        <v>242</v>
      </c>
      <c r="D207" s="91">
        <v>0.01</v>
      </c>
      <c r="E207" s="92"/>
      <c r="F207" s="92"/>
      <c r="G207" s="93"/>
      <c r="H207" s="93"/>
      <c r="I207" s="93"/>
      <c r="J207" s="93"/>
      <c r="K207" s="93"/>
      <c r="L207" s="93"/>
      <c r="M207" s="94"/>
      <c r="N207" s="95"/>
    </row>
    <row r="208" spans="1:14" s="103" customFormat="1" x14ac:dyDescent="0.25">
      <c r="A208" s="97"/>
      <c r="B208" s="98"/>
      <c r="C208" s="99" t="s">
        <v>243</v>
      </c>
      <c r="D208" s="98"/>
      <c r="E208" s="100"/>
      <c r="F208" s="100"/>
      <c r="G208" s="108"/>
      <c r="H208" s="108"/>
      <c r="I208" s="108"/>
      <c r="J208" s="108"/>
      <c r="K208" s="108"/>
      <c r="L208" s="108"/>
      <c r="M208" s="109"/>
    </row>
    <row r="209" spans="1:14" s="96" customFormat="1" ht="17.45" customHeight="1" x14ac:dyDescent="0.25">
      <c r="A209" s="104"/>
      <c r="B209" s="105"/>
      <c r="C209" s="106" t="s">
        <v>244</v>
      </c>
      <c r="D209" s="107">
        <v>0.1</v>
      </c>
      <c r="E209" s="32"/>
      <c r="F209" s="32"/>
      <c r="G209" s="108"/>
      <c r="H209" s="108"/>
      <c r="I209" s="108"/>
      <c r="J209" s="108"/>
      <c r="K209" s="108"/>
      <c r="L209" s="108"/>
      <c r="M209" s="109"/>
      <c r="N209" s="95"/>
    </row>
    <row r="210" spans="1:14" s="103" customFormat="1" x14ac:dyDescent="0.25">
      <c r="A210" s="97"/>
      <c r="B210" s="98"/>
      <c r="C210" s="99" t="s">
        <v>243</v>
      </c>
      <c r="D210" s="98"/>
      <c r="E210" s="100"/>
      <c r="F210" s="100"/>
      <c r="G210" s="108"/>
      <c r="H210" s="108"/>
      <c r="I210" s="108"/>
      <c r="J210" s="108"/>
      <c r="K210" s="108"/>
      <c r="L210" s="108"/>
      <c r="M210" s="109"/>
    </row>
    <row r="211" spans="1:14" s="96" customFormat="1" x14ac:dyDescent="0.25">
      <c r="A211" s="104"/>
      <c r="B211" s="105"/>
      <c r="C211" s="106" t="s">
        <v>245</v>
      </c>
      <c r="D211" s="107">
        <v>0.08</v>
      </c>
      <c r="E211" s="110"/>
      <c r="F211" s="32"/>
      <c r="G211" s="108"/>
      <c r="H211" s="108"/>
      <c r="I211" s="108"/>
      <c r="J211" s="108"/>
      <c r="K211" s="108"/>
      <c r="L211" s="108"/>
      <c r="M211" s="109"/>
    </row>
    <row r="212" spans="1:14" s="103" customFormat="1" x14ac:dyDescent="0.25">
      <c r="A212" s="97"/>
      <c r="B212" s="98"/>
      <c r="C212" s="99" t="s">
        <v>243</v>
      </c>
      <c r="D212" s="98"/>
      <c r="E212" s="100"/>
      <c r="F212" s="100"/>
      <c r="G212" s="108"/>
      <c r="H212" s="108"/>
      <c r="I212" s="108"/>
      <c r="J212" s="108"/>
      <c r="K212" s="108"/>
      <c r="L212" s="108"/>
      <c r="M212" s="109"/>
    </row>
    <row r="213" spans="1:14" s="96" customFormat="1" x14ac:dyDescent="0.25">
      <c r="A213" s="104"/>
      <c r="B213" s="105"/>
      <c r="C213" s="106" t="s">
        <v>246</v>
      </c>
      <c r="D213" s="107">
        <v>0.1</v>
      </c>
      <c r="E213" s="110"/>
      <c r="F213" s="32"/>
      <c r="G213" s="108"/>
      <c r="H213" s="108"/>
      <c r="I213" s="108"/>
      <c r="J213" s="108"/>
      <c r="K213" s="108"/>
      <c r="L213" s="108"/>
      <c r="M213" s="109"/>
    </row>
    <row r="214" spans="1:14" s="103" customFormat="1" x14ac:dyDescent="0.25">
      <c r="A214" s="97"/>
      <c r="B214" s="98"/>
      <c r="C214" s="99" t="s">
        <v>243</v>
      </c>
      <c r="D214" s="98"/>
      <c r="E214" s="100"/>
      <c r="F214" s="100"/>
      <c r="G214" s="108"/>
      <c r="H214" s="108"/>
      <c r="I214" s="108"/>
      <c r="J214" s="108"/>
      <c r="K214" s="108"/>
      <c r="L214" s="108"/>
      <c r="M214" s="109"/>
    </row>
    <row r="215" spans="1:14" s="96" customFormat="1" ht="15.75" thickBot="1" x14ac:dyDescent="0.3">
      <c r="A215" s="111"/>
      <c r="B215" s="112"/>
      <c r="C215" s="113" t="s">
        <v>247</v>
      </c>
      <c r="D215" s="114">
        <v>0.18</v>
      </c>
      <c r="E215" s="115"/>
      <c r="F215" s="116"/>
      <c r="G215" s="117"/>
      <c r="H215" s="117"/>
      <c r="I215" s="117"/>
      <c r="J215" s="117"/>
      <c r="K215" s="117"/>
      <c r="L215" s="117"/>
      <c r="M215" s="118"/>
    </row>
    <row r="216" spans="1:14" s="103" customFormat="1" ht="15.75" thickBot="1" x14ac:dyDescent="0.3">
      <c r="A216" s="80"/>
      <c r="B216" s="81"/>
      <c r="C216" s="82" t="s">
        <v>243</v>
      </c>
      <c r="D216" s="82"/>
      <c r="E216" s="83"/>
      <c r="F216" s="83"/>
      <c r="G216" s="175"/>
      <c r="H216" s="176"/>
      <c r="I216" s="177"/>
      <c r="J216" s="178"/>
      <c r="K216" s="176"/>
      <c r="L216" s="178"/>
      <c r="M216" s="87"/>
    </row>
  </sheetData>
  <autoFilter ref="A6:M216" xr:uid="{08B40051-8F33-4E4A-A576-1B1AED981768}"/>
  <mergeCells count="13">
    <mergeCell ref="I4:J4"/>
    <mergeCell ref="K4:L4"/>
    <mergeCell ref="M4:M5"/>
    <mergeCell ref="A1:M1"/>
    <mergeCell ref="A2:M2"/>
    <mergeCell ref="H3:K3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ელექტრობა</vt:lpstr>
      <vt:lpstr>სუსტი დენები</vt:lpstr>
      <vt:lpstr>ელექტრობა!Print_Area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Patarkatsishvili</dc:creator>
  <cp:lastModifiedBy>Irina Jelia</cp:lastModifiedBy>
  <dcterms:created xsi:type="dcterms:W3CDTF">2024-01-15T07:51:40Z</dcterms:created>
  <dcterms:modified xsi:type="dcterms:W3CDTF">2024-01-22T14:27:22Z</dcterms:modified>
</cp:coreProperties>
</file>